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drawings/drawing2.xml" ContentType="application/vnd.openxmlformats-officedocument.drawing+xml"/>
  <Override PartName="/xl/tables/table1.xml" ContentType="application/vnd.openxmlformats-officedocument.spreadsheetml.table+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autoCompressPictures="0"/>
  <bookViews>
    <workbookView xWindow="195" yWindow="0" windowWidth="29040" windowHeight="16440" tabRatio="811"/>
  </bookViews>
  <sheets>
    <sheet name="太郎坊" sheetId="1" r:id="rId1"/>
    <sheet name="滝ヶ原" sheetId="2" r:id="rId2"/>
    <sheet name="ぐみ沢" sheetId="4" r:id="rId3"/>
    <sheet name="山中湖東" sheetId="5" r:id="rId4"/>
    <sheet name="湯船原" sheetId="6" r:id="rId5"/>
    <sheet name="駒形" sheetId="8" r:id="rId6"/>
    <sheet name="上小林" sheetId="7" r:id="rId7"/>
    <sheet name="須走口五合目" sheetId="9" r:id="rId8"/>
    <sheet name="板妻南" sheetId="11" r:id="rId9"/>
    <sheet name="神場" sheetId="12" r:id="rId10"/>
    <sheet name="板妻" sheetId="13" r:id="rId11"/>
    <sheet name="田坪" sheetId="14" r:id="rId12"/>
    <sheet name="大野原" sheetId="15" r:id="rId13"/>
    <sheet name="水土野" sheetId="16" r:id="rId14"/>
    <sheet name="須走" sheetId="17" r:id="rId15"/>
    <sheet name="須走口六合目南" sheetId="3" r:id="rId16"/>
    <sheet name="上高塚" sheetId="19" r:id="rId17"/>
    <sheet name="するが台" sheetId="20" r:id="rId18"/>
    <sheet name="雄鹿道" sheetId="21" r:id="rId19"/>
    <sheet name="大日堂" sheetId="22" r:id="rId20"/>
    <sheet name="須走馬返" sheetId="23" r:id="rId21"/>
    <sheet name="柴怒田" sheetId="18" r:id="rId22"/>
  </sheets>
  <calcPr calcId="145621" concurrentCalc="0"/>
  <extLst>
    <ext xmlns:mx="http://schemas.microsoft.com/office/mac/excel/2008/main" uri="{7523E5D3-25F3-A5E0-1632-64F254C22452}">
      <mx:ArchID Flags="2"/>
    </ext>
  </extLst>
</workbook>
</file>

<file path=xl/calcChain.xml><?xml version="1.0" encoding="utf-8"?>
<calcChain xmlns="http://schemas.openxmlformats.org/spreadsheetml/2006/main">
  <c r="D11" i="18" l="1"/>
  <c r="D18" i="9"/>
  <c r="D16" i="9"/>
  <c r="D12" i="9"/>
  <c r="D14" i="9"/>
  <c r="D10" i="9"/>
  <c r="D6" i="1"/>
  <c r="A7" i="1"/>
  <c r="A8" i="1"/>
  <c r="A9" i="1"/>
  <c r="D9" i="1"/>
  <c r="A10" i="1"/>
  <c r="A11" i="1"/>
  <c r="D11" i="1"/>
  <c r="Q11" i="1"/>
  <c r="I11" i="1"/>
  <c r="J11" i="1"/>
  <c r="K11" i="1"/>
  <c r="L11" i="1"/>
  <c r="A12" i="1"/>
  <c r="D12" i="1"/>
  <c r="A13" i="1"/>
  <c r="D13" i="1"/>
  <c r="Q13" i="1"/>
  <c r="I13" i="1"/>
  <c r="J13" i="1"/>
  <c r="K13" i="1"/>
  <c r="L13" i="1"/>
  <c r="A14" i="1"/>
  <c r="D14" i="1"/>
  <c r="A15" i="1"/>
  <c r="D15" i="1"/>
  <c r="Q15" i="1"/>
  <c r="I15" i="1"/>
  <c r="J15" i="1"/>
  <c r="K15" i="1"/>
  <c r="L15" i="1"/>
  <c r="A16" i="1"/>
  <c r="D16" i="1"/>
  <c r="A17" i="1"/>
  <c r="D17" i="1"/>
  <c r="A18" i="1"/>
  <c r="A19" i="1"/>
  <c r="D19" i="1"/>
  <c r="A20" i="1"/>
  <c r="Q20" i="1"/>
  <c r="I20" i="1"/>
  <c r="J20" i="1"/>
  <c r="K20" i="1"/>
  <c r="L20" i="1"/>
  <c r="A21" i="1"/>
  <c r="D21" i="1"/>
  <c r="A22" i="1"/>
  <c r="D22" i="1"/>
  <c r="Q22" i="1"/>
  <c r="I22" i="1"/>
  <c r="J22" i="1"/>
  <c r="K22" i="1"/>
  <c r="L22" i="1"/>
  <c r="A23" i="1"/>
  <c r="D23" i="1"/>
  <c r="A24" i="1"/>
  <c r="D24" i="1"/>
  <c r="Q24" i="1"/>
  <c r="I24" i="1"/>
  <c r="J24" i="1"/>
  <c r="K24" i="1"/>
  <c r="L24" i="1"/>
  <c r="A25" i="1"/>
  <c r="D25" i="1"/>
  <c r="A26" i="1"/>
  <c r="D26" i="1"/>
  <c r="Q26" i="1"/>
  <c r="I26" i="1"/>
  <c r="J26" i="1"/>
  <c r="K26" i="1"/>
  <c r="L26" i="1"/>
  <c r="A27" i="1"/>
  <c r="D27" i="1"/>
  <c r="A28" i="1"/>
  <c r="D28" i="1"/>
  <c r="Q28" i="1"/>
  <c r="I28" i="1"/>
  <c r="J28" i="1"/>
  <c r="K28" i="1"/>
  <c r="L28" i="1"/>
  <c r="A29" i="1"/>
  <c r="D29" i="1"/>
  <c r="A30" i="1"/>
  <c r="D30" i="1"/>
  <c r="A31" i="1"/>
  <c r="Q31" i="1"/>
  <c r="I31" i="1"/>
  <c r="J31" i="1"/>
  <c r="K31" i="1"/>
  <c r="L31" i="1"/>
  <c r="A32" i="1"/>
  <c r="D32" i="1"/>
  <c r="A33" i="1"/>
  <c r="D33" i="1"/>
  <c r="A34" i="1"/>
  <c r="D34" i="1"/>
  <c r="A35" i="1"/>
  <c r="D35" i="1"/>
  <c r="Q35" i="1"/>
  <c r="I35" i="1"/>
  <c r="J35" i="1"/>
  <c r="K35" i="1"/>
  <c r="L35" i="1"/>
  <c r="A36" i="1"/>
  <c r="D36" i="1"/>
  <c r="A37" i="1"/>
  <c r="D37" i="1"/>
  <c r="A38" i="1"/>
  <c r="A39" i="1"/>
  <c r="A40" i="1"/>
  <c r="D40" i="1"/>
  <c r="A41" i="1"/>
  <c r="D41" i="1"/>
  <c r="A42" i="1"/>
  <c r="A43" i="1"/>
  <c r="D43" i="1"/>
  <c r="A44" i="1"/>
  <c r="D44" i="1"/>
  <c r="A45" i="1"/>
  <c r="D45" i="1"/>
  <c r="A46" i="1"/>
  <c r="D46" i="1"/>
  <c r="A47" i="1"/>
  <c r="D47" i="1"/>
  <c r="A48" i="1"/>
  <c r="D48" i="1"/>
  <c r="A49" i="1"/>
  <c r="D49" i="1"/>
  <c r="A50" i="1"/>
  <c r="D50" i="1"/>
  <c r="A51" i="1"/>
  <c r="D51" i="1"/>
  <c r="A52" i="1"/>
  <c r="D52" i="1"/>
  <c r="A53" i="1"/>
  <c r="D53" i="1"/>
  <c r="A54" i="1"/>
  <c r="D54" i="1"/>
  <c r="A55" i="1"/>
  <c r="D55" i="1"/>
  <c r="A56" i="1"/>
  <c r="D56" i="1"/>
  <c r="A57" i="1"/>
  <c r="D57" i="1"/>
  <c r="A58" i="1"/>
  <c r="D58" i="1"/>
  <c r="A59" i="1"/>
  <c r="D59" i="1"/>
  <c r="A60" i="1"/>
  <c r="D60" i="1"/>
  <c r="A61" i="1"/>
  <c r="D61" i="1"/>
  <c r="A62" i="1"/>
  <c r="D62" i="1"/>
  <c r="A63" i="1"/>
  <c r="D63" i="1"/>
  <c r="A64" i="1"/>
  <c r="D64" i="1"/>
  <c r="A65" i="1"/>
  <c r="D65" i="1"/>
  <c r="A66" i="1"/>
  <c r="D66" i="1"/>
  <c r="A67" i="1"/>
  <c r="D67" i="1"/>
  <c r="A68" i="1"/>
  <c r="D68" i="1"/>
  <c r="A69" i="1"/>
  <c r="D69" i="1"/>
  <c r="A70" i="1"/>
  <c r="D70" i="1"/>
  <c r="A71" i="1"/>
  <c r="D71" i="1"/>
  <c r="A72" i="1"/>
  <c r="D72" i="1"/>
  <c r="A73" i="1"/>
  <c r="D73" i="1"/>
  <c r="A74" i="1"/>
  <c r="A75" i="1"/>
  <c r="A76" i="1"/>
  <c r="D76" i="1"/>
  <c r="A77" i="1"/>
  <c r="D77" i="1"/>
  <c r="A78" i="1"/>
  <c r="A79" i="1"/>
  <c r="A80" i="1"/>
  <c r="D80" i="1"/>
  <c r="A81" i="1"/>
  <c r="D81" i="1"/>
  <c r="A82" i="1"/>
  <c r="D82" i="1"/>
  <c r="A83" i="1"/>
  <c r="D83" i="1"/>
  <c r="A84" i="1"/>
  <c r="D84" i="1"/>
  <c r="A85" i="1"/>
  <c r="D85" i="1"/>
  <c r="A86" i="1"/>
  <c r="A87" i="1"/>
  <c r="A88" i="1"/>
  <c r="D88" i="1"/>
  <c r="A89" i="1"/>
  <c r="D89" i="1"/>
  <c r="A90" i="1"/>
  <c r="D90" i="1"/>
  <c r="A91" i="1"/>
  <c r="D91" i="1"/>
  <c r="A92" i="1"/>
  <c r="D92" i="1"/>
  <c r="A93" i="1"/>
  <c r="D93" i="1"/>
  <c r="A94" i="1"/>
  <c r="D94" i="1"/>
  <c r="A6" i="4"/>
  <c r="D6" i="4"/>
  <c r="A7" i="4"/>
  <c r="D7" i="4"/>
  <c r="A8" i="4"/>
  <c r="A9" i="4"/>
  <c r="A10" i="4"/>
  <c r="A11" i="4"/>
  <c r="D11" i="4"/>
  <c r="A12" i="4"/>
  <c r="D12" i="4"/>
  <c r="A13" i="4"/>
  <c r="D13" i="4"/>
  <c r="A14" i="4"/>
  <c r="D14" i="4"/>
  <c r="A15" i="4"/>
  <c r="D15" i="4"/>
  <c r="A16" i="4"/>
  <c r="D16" i="4"/>
  <c r="A17" i="4"/>
  <c r="D17" i="4"/>
  <c r="A18" i="4"/>
  <c r="A19" i="4"/>
  <c r="D19" i="4"/>
  <c r="A20" i="4"/>
  <c r="D20" i="4"/>
  <c r="A21" i="4"/>
  <c r="D21" i="4"/>
  <c r="A22" i="4"/>
  <c r="D22" i="4"/>
  <c r="A6" i="5"/>
  <c r="D6" i="5"/>
  <c r="A7" i="5"/>
  <c r="D7" i="5"/>
  <c r="A8" i="5"/>
  <c r="D8" i="5"/>
  <c r="A9" i="5"/>
  <c r="D9" i="5"/>
  <c r="A10" i="5"/>
  <c r="D10" i="5"/>
  <c r="A11" i="5"/>
  <c r="D11" i="5"/>
  <c r="A12" i="5"/>
  <c r="D12" i="5"/>
  <c r="A13" i="5"/>
  <c r="D13" i="5"/>
  <c r="A14" i="5"/>
  <c r="D14" i="5"/>
  <c r="A15" i="5"/>
  <c r="D15" i="5"/>
  <c r="A16" i="5"/>
  <c r="D16" i="5"/>
  <c r="A17" i="5"/>
  <c r="D17" i="5"/>
  <c r="A18" i="5"/>
  <c r="D18" i="5"/>
  <c r="A19" i="5"/>
  <c r="D19" i="5"/>
  <c r="A20" i="5"/>
  <c r="A21" i="5"/>
  <c r="A22" i="5"/>
  <c r="D22" i="5"/>
  <c r="A23" i="5"/>
  <c r="D23" i="5"/>
  <c r="A24" i="5"/>
  <c r="D24" i="5"/>
  <c r="A25" i="5"/>
  <c r="D25" i="5"/>
  <c r="A26" i="5"/>
  <c r="D26" i="5"/>
  <c r="A27" i="5"/>
  <c r="D27" i="5"/>
  <c r="A28" i="5"/>
  <c r="D28" i="5"/>
  <c r="A29" i="5"/>
  <c r="D29" i="5"/>
  <c r="A30" i="5"/>
  <c r="A6" i="6"/>
  <c r="D6" i="6"/>
  <c r="A7" i="6"/>
  <c r="A8" i="6"/>
  <c r="A9" i="6"/>
  <c r="A10" i="6"/>
  <c r="D10" i="6"/>
  <c r="A11" i="6"/>
  <c r="D11" i="6"/>
  <c r="A12" i="6"/>
  <c r="D12" i="6"/>
  <c r="A13" i="6"/>
  <c r="D13" i="6"/>
  <c r="A14" i="6"/>
  <c r="D14" i="6"/>
  <c r="A15" i="6"/>
  <c r="D15" i="6"/>
  <c r="A16" i="6"/>
  <c r="D16" i="6"/>
  <c r="A17" i="6"/>
  <c r="D17" i="6"/>
  <c r="A18" i="6"/>
  <c r="D18" i="6"/>
  <c r="A19" i="6"/>
  <c r="D19" i="6"/>
  <c r="A20" i="6"/>
  <c r="D20" i="6"/>
  <c r="A21" i="6"/>
  <c r="A22" i="6"/>
  <c r="D22" i="6"/>
  <c r="A23" i="6"/>
  <c r="D23" i="6"/>
  <c r="A24" i="6"/>
  <c r="D24" i="6"/>
  <c r="A25" i="6"/>
  <c r="D25" i="6"/>
  <c r="A26" i="6"/>
  <c r="D26" i="6"/>
  <c r="A27" i="6"/>
  <c r="D27" i="6"/>
  <c r="A6" i="2"/>
  <c r="D6" i="2"/>
  <c r="A7" i="2"/>
  <c r="D7" i="2"/>
  <c r="A8" i="2"/>
  <c r="D8" i="2"/>
  <c r="A9" i="2"/>
  <c r="A10" i="2"/>
  <c r="A11" i="2"/>
  <c r="A12" i="2"/>
  <c r="D12" i="2"/>
  <c r="A13" i="2"/>
  <c r="D13" i="2"/>
  <c r="A14" i="2"/>
  <c r="D14" i="2"/>
  <c r="A15" i="2"/>
  <c r="D15" i="2"/>
  <c r="A16" i="2"/>
  <c r="D16" i="2"/>
  <c r="A17" i="2"/>
  <c r="D17" i="2"/>
  <c r="A18" i="2"/>
  <c r="D18" i="2"/>
  <c r="A19" i="2"/>
  <c r="D19" i="2"/>
  <c r="A20" i="2"/>
  <c r="D20" i="2"/>
  <c r="A21" i="2"/>
  <c r="A22" i="2"/>
  <c r="D22" i="2"/>
  <c r="A23" i="2"/>
  <c r="D23" i="2"/>
  <c r="A24" i="2"/>
  <c r="D24" i="2"/>
  <c r="A25" i="2"/>
  <c r="D25" i="2"/>
  <c r="A6" i="8"/>
  <c r="D6" i="8"/>
  <c r="A7" i="8"/>
  <c r="D7" i="8"/>
  <c r="A8" i="8"/>
  <c r="D8" i="8"/>
  <c r="A9" i="8"/>
  <c r="D9" i="8"/>
  <c r="A10" i="8"/>
  <c r="A11" i="8"/>
  <c r="D11" i="8"/>
  <c r="A12" i="8"/>
  <c r="D12" i="8"/>
  <c r="A13" i="8"/>
  <c r="D13" i="8"/>
  <c r="A6" i="7"/>
  <c r="D6" i="7"/>
  <c r="A7" i="7"/>
  <c r="D7" i="7"/>
  <c r="A8" i="7"/>
  <c r="D8" i="7"/>
  <c r="A9" i="7"/>
  <c r="D9" i="7"/>
  <c r="A10" i="7"/>
  <c r="D10" i="7"/>
  <c r="A11" i="7"/>
  <c r="D11" i="7"/>
  <c r="A12" i="7"/>
  <c r="A13" i="7"/>
  <c r="D13" i="7"/>
  <c r="A14" i="7"/>
  <c r="D14" i="7"/>
  <c r="A15" i="7"/>
  <c r="D15" i="7"/>
  <c r="A16" i="7"/>
  <c r="D16" i="7"/>
  <c r="A17" i="7"/>
  <c r="D17" i="7"/>
  <c r="A18" i="7"/>
  <c r="D18" i="7"/>
  <c r="A19" i="7"/>
  <c r="D19" i="7"/>
  <c r="A20" i="7"/>
  <c r="D20" i="7"/>
  <c r="A21" i="7"/>
  <c r="D21" i="7"/>
  <c r="A22" i="7"/>
  <c r="D22" i="7"/>
  <c r="A6" i="9"/>
  <c r="D6" i="9"/>
  <c r="A7" i="9"/>
  <c r="A8" i="9"/>
  <c r="A9" i="9"/>
  <c r="A10" i="9"/>
  <c r="A11" i="9"/>
  <c r="D11" i="9"/>
  <c r="A12" i="9"/>
  <c r="A13" i="9"/>
  <c r="D13" i="9"/>
  <c r="A14" i="9"/>
  <c r="A15" i="9"/>
  <c r="D15" i="9"/>
  <c r="A16" i="9"/>
  <c r="A17" i="9"/>
  <c r="D17" i="9"/>
  <c r="A18" i="9"/>
  <c r="A6" i="11"/>
  <c r="D6" i="11"/>
  <c r="A7" i="11"/>
  <c r="D7" i="11"/>
  <c r="A8" i="11"/>
  <c r="D8" i="11"/>
  <c r="A9" i="11"/>
  <c r="D9" i="11"/>
  <c r="A10" i="11"/>
  <c r="D10" i="11"/>
  <c r="A11" i="11"/>
  <c r="D11" i="11"/>
  <c r="A12" i="11"/>
  <c r="D12" i="11"/>
  <c r="D13" i="11"/>
  <c r="A6" i="12"/>
  <c r="D6" i="12"/>
  <c r="A7" i="12"/>
  <c r="D7" i="12"/>
  <c r="A8" i="12"/>
  <c r="D8" i="12"/>
  <c r="A9" i="12"/>
  <c r="D9" i="12"/>
  <c r="A10" i="12"/>
  <c r="D10" i="12"/>
  <c r="A11" i="12"/>
  <c r="D11" i="12"/>
  <c r="A12" i="12"/>
  <c r="D12" i="12"/>
  <c r="A13" i="12"/>
  <c r="D13" i="12"/>
  <c r="D14" i="12"/>
  <c r="A6" i="13"/>
  <c r="D6" i="13"/>
  <c r="A7" i="13"/>
  <c r="D7" i="13"/>
  <c r="A8" i="13"/>
  <c r="D8" i="13"/>
  <c r="A9" i="13"/>
  <c r="D9" i="13"/>
  <c r="A10" i="13"/>
  <c r="D10" i="13"/>
  <c r="A6" i="14"/>
  <c r="D6" i="14"/>
  <c r="A7" i="14"/>
  <c r="D7" i="14"/>
  <c r="A8" i="14"/>
  <c r="D8" i="14"/>
  <c r="A9" i="14"/>
  <c r="D9" i="14"/>
  <c r="A10" i="14"/>
  <c r="D10" i="14"/>
  <c r="A11" i="14"/>
  <c r="D11" i="14"/>
  <c r="A12" i="14"/>
  <c r="D12" i="14"/>
  <c r="A13" i="14"/>
  <c r="D13" i="14"/>
  <c r="A14" i="14"/>
  <c r="D14" i="14"/>
  <c r="A15" i="14"/>
  <c r="D15" i="14"/>
  <c r="D16" i="14"/>
  <c r="A6" i="15"/>
  <c r="D6" i="15"/>
  <c r="A7" i="15"/>
  <c r="D7" i="15"/>
  <c r="A8" i="15"/>
  <c r="D8" i="15"/>
  <c r="A9" i="15"/>
  <c r="D9" i="15"/>
  <c r="A10" i="15"/>
  <c r="D10" i="15"/>
  <c r="A11" i="15"/>
  <c r="D11" i="15"/>
  <c r="A6" i="16"/>
  <c r="D6" i="16"/>
  <c r="A7" i="16"/>
  <c r="D7" i="16"/>
  <c r="A8" i="16"/>
  <c r="A9" i="16"/>
  <c r="D9" i="16"/>
  <c r="A10" i="16"/>
  <c r="D10" i="16"/>
  <c r="A11" i="16"/>
  <c r="D11" i="16"/>
  <c r="A12" i="16"/>
  <c r="D12" i="16"/>
  <c r="A13" i="16"/>
  <c r="D13" i="16"/>
  <c r="A14" i="16"/>
  <c r="D14" i="16"/>
  <c r="A15" i="16"/>
  <c r="D15" i="16"/>
  <c r="A16" i="16"/>
  <c r="D16" i="16"/>
  <c r="A6" i="17"/>
  <c r="D6" i="17"/>
  <c r="A7" i="17"/>
  <c r="D7" i="17"/>
  <c r="A8" i="17"/>
  <c r="D8" i="17"/>
  <c r="A9" i="17"/>
  <c r="D9" i="17"/>
  <c r="A10" i="17"/>
  <c r="A11" i="17"/>
  <c r="D11" i="17"/>
  <c r="A12" i="17"/>
  <c r="A13" i="17"/>
  <c r="A14" i="17"/>
  <c r="A15" i="17"/>
  <c r="A16" i="17"/>
  <c r="D16" i="17"/>
  <c r="A17" i="17"/>
  <c r="A18" i="17"/>
  <c r="D18" i="17"/>
  <c r="A19" i="17"/>
  <c r="D19" i="17"/>
  <c r="A20" i="17"/>
  <c r="D20" i="17"/>
  <c r="A21" i="17"/>
  <c r="D21" i="17"/>
  <c r="A22" i="17"/>
  <c r="D22" i="17"/>
  <c r="A23" i="17"/>
  <c r="A24" i="17"/>
  <c r="D24" i="17"/>
  <c r="A25" i="17"/>
  <c r="D25" i="17"/>
  <c r="A26" i="17"/>
  <c r="D26" i="17"/>
  <c r="A27" i="17"/>
  <c r="D27" i="17"/>
  <c r="A28" i="17"/>
  <c r="D28" i="17"/>
  <c r="A29" i="17"/>
  <c r="D29" i="17"/>
  <c r="A30" i="17"/>
  <c r="D30" i="17"/>
  <c r="A31" i="17"/>
  <c r="D31" i="17"/>
  <c r="A32" i="17"/>
  <c r="D32" i="17"/>
  <c r="A33" i="17"/>
  <c r="D33" i="17"/>
  <c r="A34" i="17"/>
  <c r="D34" i="17"/>
  <c r="A35" i="17"/>
  <c r="D35" i="17"/>
  <c r="A36" i="17"/>
  <c r="D36" i="17"/>
  <c r="A37" i="17"/>
  <c r="D37" i="17"/>
  <c r="A38" i="17"/>
  <c r="D38" i="17"/>
  <c r="A39" i="17"/>
  <c r="D39" i="17"/>
  <c r="A40" i="17"/>
  <c r="D40" i="17"/>
  <c r="A41" i="17"/>
  <c r="D41" i="17"/>
  <c r="A42" i="17"/>
  <c r="D42" i="17"/>
  <c r="A43" i="17"/>
  <c r="D43" i="17"/>
  <c r="A44" i="17"/>
  <c r="D44" i="17"/>
  <c r="A6" i="3"/>
  <c r="D6" i="3"/>
  <c r="A7" i="3"/>
  <c r="D7" i="3"/>
  <c r="A8" i="3"/>
  <c r="D8" i="3"/>
  <c r="A9" i="3"/>
  <c r="D9" i="3"/>
  <c r="A10" i="3"/>
  <c r="D10" i="3"/>
  <c r="A11" i="3"/>
  <c r="D11" i="3"/>
  <c r="A6" i="19"/>
  <c r="D6" i="19"/>
  <c r="A7" i="19"/>
  <c r="A9" i="19"/>
  <c r="A10" i="19"/>
  <c r="D10" i="19"/>
  <c r="A11" i="19"/>
  <c r="A12" i="19"/>
  <c r="D12" i="19"/>
  <c r="A13" i="19"/>
  <c r="D13" i="19"/>
  <c r="A14" i="19"/>
  <c r="D14" i="19"/>
  <c r="A15" i="19"/>
  <c r="D15" i="19"/>
  <c r="A16" i="19"/>
  <c r="A17" i="19"/>
  <c r="A18" i="19"/>
  <c r="D18" i="19"/>
  <c r="A19" i="19"/>
  <c r="D19" i="19"/>
  <c r="A20" i="19"/>
  <c r="D20" i="19"/>
  <c r="A21" i="19"/>
  <c r="D21" i="19"/>
  <c r="A22" i="19"/>
  <c r="D22" i="19"/>
  <c r="A23" i="19"/>
  <c r="D23" i="19"/>
  <c r="A24" i="19"/>
  <c r="D24" i="19"/>
  <c r="A25" i="19"/>
  <c r="D25" i="19"/>
  <c r="A26" i="19"/>
  <c r="D26" i="19"/>
  <c r="A27" i="19"/>
  <c r="D27" i="19"/>
  <c r="A28" i="19"/>
  <c r="D28" i="19"/>
  <c r="A6" i="20"/>
  <c r="D6" i="20"/>
  <c r="A7" i="20"/>
  <c r="A8" i="20"/>
  <c r="A9" i="20"/>
  <c r="A10" i="20"/>
  <c r="D10" i="20"/>
  <c r="A11" i="20"/>
  <c r="A12" i="20"/>
  <c r="D12" i="20"/>
  <c r="A13" i="20"/>
  <c r="D13" i="20"/>
  <c r="A14" i="20"/>
  <c r="D14" i="20"/>
  <c r="A6" i="21"/>
  <c r="D6" i="21"/>
  <c r="A7" i="21"/>
  <c r="A8" i="21"/>
  <c r="A9" i="21"/>
  <c r="D9" i="21"/>
  <c r="A10" i="21"/>
  <c r="A11" i="21"/>
  <c r="D11" i="21"/>
  <c r="A12" i="21"/>
  <c r="D12" i="21"/>
  <c r="A13" i="21"/>
  <c r="D13" i="21"/>
  <c r="A14" i="21"/>
  <c r="D14" i="21"/>
  <c r="A15" i="21"/>
  <c r="A6" i="22"/>
  <c r="D6" i="22"/>
  <c r="A7" i="22"/>
  <c r="A8" i="22"/>
  <c r="A9" i="22"/>
  <c r="A10" i="22"/>
  <c r="A11" i="22"/>
  <c r="A12" i="22"/>
  <c r="A13" i="22"/>
  <c r="A14" i="22"/>
  <c r="D14" i="22"/>
  <c r="A15" i="22"/>
  <c r="D15" i="22"/>
  <c r="A16" i="22"/>
  <c r="D16" i="22"/>
  <c r="A17" i="22"/>
  <c r="D17" i="22"/>
  <c r="A18" i="22"/>
  <c r="D18" i="22"/>
  <c r="A19" i="22"/>
  <c r="D19" i="22"/>
  <c r="A20" i="22"/>
  <c r="D20" i="22"/>
  <c r="A21" i="22"/>
  <c r="D21" i="22"/>
  <c r="A22" i="22"/>
  <c r="D22" i="22"/>
  <c r="A23" i="22"/>
  <c r="D23" i="22"/>
  <c r="A24" i="22"/>
  <c r="D24" i="22"/>
  <c r="A25" i="22"/>
  <c r="D25" i="22"/>
  <c r="A26" i="22"/>
  <c r="A27" i="22"/>
  <c r="A28" i="22"/>
  <c r="D28" i="22"/>
  <c r="A29" i="22"/>
  <c r="D29" i="22"/>
  <c r="A30" i="22"/>
  <c r="D30" i="22"/>
  <c r="A31" i="22"/>
  <c r="D31" i="22"/>
  <c r="A32" i="22"/>
  <c r="A33" i="22"/>
  <c r="D33" i="22"/>
  <c r="A34" i="22"/>
  <c r="D34" i="22"/>
  <c r="A35" i="22"/>
  <c r="D35" i="22"/>
  <c r="A36" i="22"/>
  <c r="D36" i="22"/>
  <c r="A37" i="22"/>
  <c r="D37" i="22"/>
  <c r="A38" i="22"/>
  <c r="A39" i="22"/>
  <c r="A40" i="22"/>
  <c r="A41" i="22"/>
  <c r="A42" i="22"/>
  <c r="A43" i="22"/>
  <c r="A44" i="22"/>
  <c r="D44" i="22"/>
  <c r="A45" i="22"/>
  <c r="D45" i="22"/>
  <c r="A46" i="22"/>
  <c r="D46" i="22"/>
  <c r="A47" i="22"/>
  <c r="D47" i="22"/>
  <c r="A48" i="22"/>
  <c r="D48" i="22"/>
  <c r="A49" i="22"/>
  <c r="D49" i="22"/>
  <c r="A50" i="22"/>
  <c r="A51" i="22"/>
  <c r="D51" i="22"/>
  <c r="A52" i="22"/>
  <c r="D52" i="22"/>
  <c r="A53" i="22"/>
  <c r="D53" i="22"/>
  <c r="A54" i="22"/>
  <c r="D54" i="22"/>
  <c r="A55" i="22"/>
  <c r="A56" i="22"/>
  <c r="D56" i="22"/>
  <c r="A57" i="22"/>
  <c r="D57" i="22"/>
  <c r="A58" i="22"/>
  <c r="D58" i="22"/>
  <c r="A59" i="22"/>
  <c r="D59" i="22"/>
  <c r="A60" i="22"/>
  <c r="D60" i="22"/>
  <c r="D6" i="23"/>
  <c r="A7" i="23"/>
  <c r="D7" i="23"/>
  <c r="A8" i="23"/>
  <c r="D8" i="23"/>
  <c r="O8" i="23"/>
  <c r="M8" i="23"/>
  <c r="N8" i="23"/>
  <c r="P8" i="23"/>
  <c r="I8" i="23"/>
  <c r="J8" i="23"/>
  <c r="K8" i="23"/>
  <c r="L8" i="23"/>
  <c r="A9" i="23"/>
  <c r="D9" i="23"/>
  <c r="A10" i="23"/>
  <c r="D10" i="23"/>
  <c r="O10" i="23"/>
  <c r="M10" i="23"/>
  <c r="N10" i="23"/>
  <c r="P10" i="23"/>
  <c r="I10" i="23"/>
  <c r="J10" i="23"/>
  <c r="K10" i="23"/>
  <c r="L10" i="23"/>
  <c r="A11" i="23"/>
  <c r="D11" i="23"/>
  <c r="A12" i="23"/>
  <c r="D12" i="23"/>
  <c r="O12" i="23"/>
  <c r="M12" i="23"/>
  <c r="N12" i="23"/>
  <c r="P12" i="23"/>
  <c r="I12" i="23"/>
  <c r="J12" i="23"/>
  <c r="K12" i="23"/>
  <c r="L12" i="23"/>
  <c r="A13" i="23"/>
  <c r="D13" i="23"/>
  <c r="A14" i="23"/>
  <c r="D14" i="23"/>
  <c r="O14" i="23"/>
  <c r="M14" i="23"/>
  <c r="N14" i="23"/>
  <c r="P14" i="23"/>
  <c r="I14" i="23"/>
  <c r="J14" i="23"/>
  <c r="K14" i="23"/>
  <c r="L14" i="23"/>
  <c r="A15" i="23"/>
  <c r="D15" i="23"/>
  <c r="A16" i="23"/>
  <c r="D16" i="23"/>
  <c r="O16" i="23"/>
  <c r="M16" i="23"/>
  <c r="N16" i="23"/>
  <c r="P16" i="23"/>
  <c r="I16" i="23"/>
  <c r="J16" i="23"/>
  <c r="K16" i="23"/>
  <c r="L16" i="23"/>
  <c r="A17" i="23"/>
  <c r="D17" i="23"/>
  <c r="A18" i="23"/>
  <c r="D18" i="23"/>
  <c r="O18" i="23"/>
  <c r="M18" i="23"/>
  <c r="N18" i="23"/>
  <c r="P18" i="23"/>
  <c r="I18" i="23"/>
  <c r="J18" i="23"/>
  <c r="K18" i="23"/>
  <c r="L18" i="23"/>
  <c r="A19" i="23"/>
  <c r="D19" i="23"/>
  <c r="A20" i="23"/>
  <c r="D20" i="23"/>
  <c r="O20" i="23"/>
  <c r="M20" i="23"/>
  <c r="N20" i="23"/>
  <c r="P20" i="23"/>
  <c r="I20" i="23"/>
  <c r="J20" i="23"/>
  <c r="K20" i="23"/>
  <c r="L20" i="23"/>
  <c r="A21" i="23"/>
  <c r="D21" i="23"/>
  <c r="A22" i="23"/>
  <c r="D22" i="23"/>
  <c r="O22" i="23"/>
  <c r="M22" i="23"/>
  <c r="N22" i="23"/>
  <c r="P22" i="23"/>
  <c r="I22" i="23"/>
  <c r="J22" i="23"/>
  <c r="K22" i="23"/>
  <c r="L22" i="23"/>
  <c r="A23" i="23"/>
  <c r="D23" i="23"/>
  <c r="A24" i="23"/>
  <c r="D24" i="23"/>
  <c r="O24" i="23"/>
  <c r="M24" i="23"/>
  <c r="N24" i="23"/>
  <c r="P24" i="23"/>
  <c r="I24" i="23"/>
  <c r="J24" i="23"/>
  <c r="K24" i="23"/>
  <c r="L24" i="23"/>
  <c r="A25" i="23"/>
  <c r="A26" i="23"/>
  <c r="A27" i="23"/>
  <c r="D27" i="23"/>
  <c r="A28" i="23"/>
  <c r="D28" i="23"/>
  <c r="A6" i="18"/>
  <c r="D6" i="18"/>
  <c r="A7" i="18"/>
  <c r="D7" i="18"/>
  <c r="A8" i="18"/>
  <c r="D8" i="18"/>
  <c r="A9" i="18"/>
  <c r="D9" i="18"/>
  <c r="A10" i="18"/>
  <c r="D10" i="18"/>
  <c r="A11" i="18"/>
  <c r="A12" i="18"/>
  <c r="D12" i="18"/>
  <c r="A13" i="18"/>
  <c r="D13" i="18"/>
  <c r="A14" i="18"/>
  <c r="D14" i="18"/>
  <c r="A15" i="18"/>
  <c r="D15" i="18"/>
  <c r="A16" i="18"/>
  <c r="D16" i="18"/>
  <c r="A17" i="18"/>
  <c r="D17" i="18"/>
  <c r="A18" i="18"/>
  <c r="D18" i="18"/>
  <c r="A19" i="18"/>
  <c r="D19" i="18"/>
  <c r="A20" i="18"/>
  <c r="D20" i="18"/>
  <c r="A21" i="18"/>
  <c r="D21" i="18"/>
  <c r="A22" i="18"/>
  <c r="D22" i="18"/>
  <c r="A23" i="18"/>
  <c r="A24" i="18"/>
  <c r="D24" i="18"/>
</calcChain>
</file>

<file path=xl/sharedStrings.xml><?xml version="1.0" encoding="utf-8"?>
<sst xmlns="http://schemas.openxmlformats.org/spreadsheetml/2006/main" count="1391" uniqueCount="694">
  <si>
    <t>黒色発泡良スコリア粗粒火山礫混じり細粒火山礫〜粗粒火山灰．淘汰良く，基質に細粒火山灰欠く</t>
    <rPh sb="0" eb="2">
      <t>コクショク</t>
    </rPh>
    <rPh sb="2" eb="4">
      <t>ハッポウ</t>
    </rPh>
    <rPh sb="4" eb="5">
      <t>リョウ</t>
    </rPh>
    <rPh sb="9" eb="11">
      <t>ソリュウ</t>
    </rPh>
    <rPh sb="11" eb="15">
      <t>カザンレキマ</t>
    </rPh>
    <rPh sb="17" eb="19">
      <t>サイリュウ</t>
    </rPh>
    <rPh sb="19" eb="22">
      <t>カザンレキ</t>
    </rPh>
    <rPh sb="23" eb="25">
      <t>ソリュウ</t>
    </rPh>
    <rPh sb="25" eb="28">
      <t>カザンバイ</t>
    </rPh>
    <rPh sb="29" eb="31">
      <t>トウタ</t>
    </rPh>
    <rPh sb="31" eb="32">
      <t>ヨ</t>
    </rPh>
    <rPh sb="34" eb="36">
      <t>キシツ</t>
    </rPh>
    <rPh sb="37" eb="39">
      <t>サイリュウ</t>
    </rPh>
    <rPh sb="39" eb="42">
      <t>カザンバイ</t>
    </rPh>
    <rPh sb="42" eb="43">
      <t>カ</t>
    </rPh>
    <phoneticPr fontId="3"/>
  </si>
  <si>
    <t>031029-2-1</t>
    <phoneticPr fontId="3"/>
  </si>
  <si>
    <t>031029-2-2</t>
    <phoneticPr fontId="3"/>
  </si>
  <si>
    <t>031029-2-３</t>
    <phoneticPr fontId="3"/>
  </si>
  <si>
    <t>031029-2-４</t>
    <phoneticPr fontId="3"/>
  </si>
  <si>
    <t>褐色，多源粗粒砂質土壌</t>
    <rPh sb="0" eb="2">
      <t>アンカッショク</t>
    </rPh>
    <rPh sb="3" eb="5">
      <t>タゲン</t>
    </rPh>
    <rPh sb="5" eb="8">
      <t>ソリュウサ</t>
    </rPh>
    <rPh sb="8" eb="9">
      <t>シツ</t>
    </rPh>
    <rPh sb="9" eb="11">
      <t>ドジョウ</t>
    </rPh>
    <phoneticPr fontId="3"/>
  </si>
  <si>
    <t>090913-1-3</t>
    <phoneticPr fontId="2"/>
  </si>
  <si>
    <t>淘汰良，細粒火山礫スコリア</t>
    <rPh sb="0" eb="3">
      <t>トウタリョウ</t>
    </rPh>
    <rPh sb="4" eb="6">
      <t>サイリュウ</t>
    </rPh>
    <rPh sb="6" eb="9">
      <t>カザンレキ</t>
    </rPh>
    <phoneticPr fontId="2"/>
  </si>
  <si>
    <t>S-19</t>
    <phoneticPr fontId="3"/>
  </si>
  <si>
    <t>S-17</t>
    <phoneticPr fontId="3"/>
  </si>
  <si>
    <t>S-16</t>
    <phoneticPr fontId="3"/>
  </si>
  <si>
    <t>暗灰色スコリア細粒火山礫．粗粒火山灰の基質持つ．</t>
    <rPh sb="0" eb="3">
      <t>アンハイイロ</t>
    </rPh>
    <rPh sb="7" eb="9">
      <t>サイリュウ</t>
    </rPh>
    <rPh sb="9" eb="12">
      <t>カザンレキ</t>
    </rPh>
    <rPh sb="13" eb="15">
      <t>ソリュウ</t>
    </rPh>
    <rPh sb="15" eb="18">
      <t>カザンバイ</t>
    </rPh>
    <rPh sb="19" eb="21">
      <t>キシツ</t>
    </rPh>
    <rPh sb="21" eb="22">
      <t>キシツモ</t>
    </rPh>
    <phoneticPr fontId="3"/>
  </si>
  <si>
    <t>多源オレンジ〜茶褐色スコリア細粒火山礫混じり粗粒火山灰</t>
    <rPh sb="0" eb="2">
      <t>タゲン</t>
    </rPh>
    <rPh sb="7" eb="10">
      <t>チャカッショク</t>
    </rPh>
    <rPh sb="14" eb="16">
      <t>サイリュウ</t>
    </rPh>
    <rPh sb="16" eb="19">
      <t>カザンレキ</t>
    </rPh>
    <rPh sb="19" eb="20">
      <t>マ</t>
    </rPh>
    <rPh sb="22" eb="24">
      <t>ソリュウ</t>
    </rPh>
    <rPh sb="24" eb="27">
      <t>カザンバイ</t>
    </rPh>
    <phoneticPr fontId="3"/>
  </si>
  <si>
    <t>褐色発泡良不定型〜角落ちスコリア火山礫．基質は土壌混じり．2mm前後Pl斑晶含．</t>
    <rPh sb="0" eb="2">
      <t>カッショク</t>
    </rPh>
    <rPh sb="2" eb="5">
      <t>ハッポウリョウ</t>
    </rPh>
    <rPh sb="5" eb="8">
      <t>フテイケイ</t>
    </rPh>
    <rPh sb="9" eb="11">
      <t>カドオ</t>
    </rPh>
    <rPh sb="16" eb="19">
      <t>カザンレキ</t>
    </rPh>
    <rPh sb="20" eb="22">
      <t>キシツ</t>
    </rPh>
    <rPh sb="23" eb="25">
      <t>ドジョウ</t>
    </rPh>
    <rPh sb="25" eb="26">
      <t>マ</t>
    </rPh>
    <rPh sb="32" eb="35">
      <t>ゼンゴ</t>
    </rPh>
    <rPh sb="36" eb="39">
      <t>ハンショウガン</t>
    </rPh>
    <phoneticPr fontId="3"/>
  </si>
  <si>
    <t>090913-1-2</t>
    <phoneticPr fontId="2"/>
  </si>
  <si>
    <t>090913-1-ロ</t>
    <phoneticPr fontId="2"/>
  </si>
  <si>
    <t>褐色〜赤褐色スコリア火山礫．やや発泡悪い，角落ちスコリア</t>
    <rPh sb="0" eb="2">
      <t>カッショク</t>
    </rPh>
    <rPh sb="3" eb="6">
      <t>セキカッッショク</t>
    </rPh>
    <rPh sb="10" eb="13">
      <t>カザンレキ</t>
    </rPh>
    <rPh sb="16" eb="18">
      <t>ハッポウ</t>
    </rPh>
    <rPh sb="18" eb="19">
      <t>ワル</t>
    </rPh>
    <rPh sb="21" eb="23">
      <t>カドオ</t>
    </rPh>
    <phoneticPr fontId="2"/>
  </si>
  <si>
    <t>090913-1-8</t>
    <phoneticPr fontId="2"/>
  </si>
  <si>
    <t>黒色ガラス質発泡良スコリア粗粒〜細粒火山礫，spinose．グラニュール基質持つ</t>
    <rPh sb="0" eb="2">
      <t>コクショク</t>
    </rPh>
    <rPh sb="5" eb="6">
      <t>シツ</t>
    </rPh>
    <rPh sb="6" eb="9">
      <t>ハッポウリョウ</t>
    </rPh>
    <rPh sb="13" eb="15">
      <t>ソリュウ</t>
    </rPh>
    <rPh sb="16" eb="18">
      <t>サイリュウ</t>
    </rPh>
    <rPh sb="18" eb="21">
      <t>カザンレキ</t>
    </rPh>
    <rPh sb="36" eb="38">
      <t>キシツ</t>
    </rPh>
    <rPh sb="38" eb="39">
      <t>キシツモ</t>
    </rPh>
    <phoneticPr fontId="3"/>
  </si>
  <si>
    <t>赤褐色＞暗灰色発泡スコリア粗粒火山礫，角落ち．</t>
    <rPh sb="0" eb="3">
      <t>セキカッショク</t>
    </rPh>
    <rPh sb="4" eb="7">
      <t>アンハイイロ</t>
    </rPh>
    <rPh sb="7" eb="9">
      <t>ハッポウ</t>
    </rPh>
    <rPh sb="13" eb="15">
      <t>ソリュウ</t>
    </rPh>
    <rPh sb="15" eb="18">
      <t>カザンレキ</t>
    </rPh>
    <phoneticPr fontId="3"/>
  </si>
  <si>
    <t>黒色〜赤褐色発泡極良スコリア細粒火山礫，spinose．淘汰良く，基質に火山灰欠く</t>
    <rPh sb="0" eb="2">
      <t>コクショク</t>
    </rPh>
    <rPh sb="3" eb="6">
      <t>セキカッショク</t>
    </rPh>
    <rPh sb="6" eb="8">
      <t>ハッポウ</t>
    </rPh>
    <rPh sb="8" eb="9">
      <t>ゴク</t>
    </rPh>
    <rPh sb="9" eb="10">
      <t>リョウ</t>
    </rPh>
    <rPh sb="14" eb="16">
      <t>サイリュウ</t>
    </rPh>
    <rPh sb="16" eb="19">
      <t>カザンレキ</t>
    </rPh>
    <rPh sb="28" eb="30">
      <t>トウタ</t>
    </rPh>
    <rPh sb="30" eb="31">
      <t>ヨ</t>
    </rPh>
    <rPh sb="33" eb="35">
      <t>キシツ</t>
    </rPh>
    <rPh sb="36" eb="39">
      <t>カザンバイ</t>
    </rPh>
    <rPh sb="39" eb="40">
      <t>カ</t>
    </rPh>
    <phoneticPr fontId="3"/>
  </si>
  <si>
    <t>暗灰色中粒〜細粒火山灰</t>
    <rPh sb="0" eb="3">
      <t>アンハイイロ</t>
    </rPh>
    <rPh sb="3" eb="5">
      <t>チュウリュウ</t>
    </rPh>
    <rPh sb="6" eb="8">
      <t>サイリュウ</t>
    </rPh>
    <rPh sb="8" eb="11">
      <t>カザンバイ</t>
    </rPh>
    <phoneticPr fontId="3"/>
  </si>
  <si>
    <t>090913-1-9</t>
    <phoneticPr fontId="2"/>
  </si>
  <si>
    <t>上部：暗褐色土壌，植物根多；下部：褐色スコリア混じり褐色多源砂質土壌</t>
    <rPh sb="0" eb="2">
      <t>ジョウブ</t>
    </rPh>
    <rPh sb="3" eb="6">
      <t>アンカッショク</t>
    </rPh>
    <rPh sb="6" eb="8">
      <t>ドジョウ</t>
    </rPh>
    <rPh sb="9" eb="11">
      <t>ショクブツコン</t>
    </rPh>
    <rPh sb="12" eb="13">
      <t>タ</t>
    </rPh>
    <rPh sb="14" eb="16">
      <t>カブ</t>
    </rPh>
    <rPh sb="17" eb="19">
      <t>カッショク</t>
    </rPh>
    <rPh sb="23" eb="24">
      <t>マ</t>
    </rPh>
    <rPh sb="26" eb="28">
      <t>カッショク</t>
    </rPh>
    <rPh sb="28" eb="29">
      <t>タゲン</t>
    </rPh>
    <rPh sb="30" eb="32">
      <t>サシツ</t>
    </rPh>
    <rPh sb="32" eb="34">
      <t>ドジョウ</t>
    </rPh>
    <phoneticPr fontId="3"/>
  </si>
  <si>
    <t>褐色発泡良不定型スコリア火山礫．火山灰サイズ以下の基質欠く．2-1mmPl斑晶含</t>
    <rPh sb="0" eb="2">
      <t>カッショク</t>
    </rPh>
    <rPh sb="2" eb="4">
      <t>ハッポウ</t>
    </rPh>
    <rPh sb="4" eb="5">
      <t>リョウ</t>
    </rPh>
    <rPh sb="5" eb="8">
      <t>フテイケイ</t>
    </rPh>
    <rPh sb="12" eb="15">
      <t>カザンレキ</t>
    </rPh>
    <rPh sb="16" eb="19">
      <t>カザンバイ</t>
    </rPh>
    <rPh sb="22" eb="24">
      <t>イカ</t>
    </rPh>
    <rPh sb="25" eb="28">
      <t>キシツカ</t>
    </rPh>
    <rPh sb="37" eb="39">
      <t>ハンショウカ゛ン磰ꀣ㚬Āᆆ_x0000_ｊ_x0000_ｋ¡᠀_x0000__x0000__x0000__x0000__x0000__x0000_ꀣ㚬Āᆄ_x0000__x0001__x0000__x0000__x0000__x0000_ꁯ杠_x0000__x0000__x0000__x0000_噦楬攺⼯</t>
    </rPh>
    <phoneticPr fontId="3"/>
  </si>
  <si>
    <t>褐色発泡良不定型スコリア火山礫．細礫サイズ以下の基質欠く．1mm前後Pl斑晶含</t>
    <rPh sb="0" eb="2">
      <t>カッショク</t>
    </rPh>
    <rPh sb="2" eb="4">
      <t>ハッポウ</t>
    </rPh>
    <rPh sb="4" eb="5">
      <t>リョウ</t>
    </rPh>
    <rPh sb="5" eb="8">
      <t>フテイケイ</t>
    </rPh>
    <rPh sb="12" eb="15">
      <t>カザンレキ</t>
    </rPh>
    <rPh sb="16" eb="18">
      <t>サイレキ</t>
    </rPh>
    <rPh sb="21" eb="23">
      <t>イカ</t>
    </rPh>
    <rPh sb="24" eb="27">
      <t>キシツカ</t>
    </rPh>
    <rPh sb="32" eb="34">
      <t>ゼンゴ</t>
    </rPh>
    <rPh sb="36" eb="38">
      <t>ハンショウ</t>
    </rPh>
    <rPh sb="38" eb="39">
      <t>ガン</t>
    </rPh>
    <phoneticPr fontId="3"/>
  </si>
  <si>
    <t>Shb, Gma</t>
    <phoneticPr fontId="3"/>
  </si>
  <si>
    <t>黒〜暗灰色発泡良不定型スコリア粗粒火山礫と細礫スコリア薄層の互層，基底部に軽石．火山灰サイズ以下の基質欠く．</t>
    <rPh sb="0" eb="1">
      <t>クロ</t>
    </rPh>
    <rPh sb="2" eb="5">
      <t>アンハイイロ</t>
    </rPh>
    <rPh sb="5" eb="8">
      <t>ハッポウリョウ</t>
    </rPh>
    <rPh sb="8" eb="10">
      <t>フテイケイ</t>
    </rPh>
    <rPh sb="10" eb="11">
      <t>ケイ</t>
    </rPh>
    <rPh sb="15" eb="17">
      <t>ソリュウ</t>
    </rPh>
    <rPh sb="17" eb="20">
      <t>カザンレキ</t>
    </rPh>
    <rPh sb="21" eb="23">
      <t>サイレキ</t>
    </rPh>
    <rPh sb="27" eb="28">
      <t>ハクソウ</t>
    </rPh>
    <rPh sb="28" eb="29">
      <t>ソウ</t>
    </rPh>
    <rPh sb="30" eb="32">
      <t>ゴソウ</t>
    </rPh>
    <rPh sb="33" eb="36">
      <t>キテイブ</t>
    </rPh>
    <rPh sb="37" eb="38">
      <t>カル</t>
    </rPh>
    <rPh sb="38" eb="39">
      <t>イシ</t>
    </rPh>
    <rPh sb="40" eb="43">
      <t>カザンバイ</t>
    </rPh>
    <rPh sb="46" eb="48">
      <t>イカ</t>
    </rPh>
    <rPh sb="49" eb="51">
      <t>キシツ</t>
    </rPh>
    <rPh sb="51" eb="52">
      <t>カ</t>
    </rPh>
    <phoneticPr fontId="3"/>
  </si>
  <si>
    <t>S-21</t>
    <phoneticPr fontId="3"/>
  </si>
  <si>
    <t>赤褐色スコリア混じり暗褐色土壌</t>
    <rPh sb="0" eb="3">
      <t>セキカッショク</t>
    </rPh>
    <rPh sb="7" eb="8">
      <t>マ</t>
    </rPh>
    <rPh sb="10" eb="11">
      <t>アン</t>
    </rPh>
    <rPh sb="11" eb="13">
      <t>カッショク</t>
    </rPh>
    <rPh sb="13" eb="15">
      <t>ドジョウ</t>
    </rPh>
    <phoneticPr fontId="3"/>
  </si>
  <si>
    <t>無斑晶質灰色・赤褐色玄武岩角礫岩，岩塊相．</t>
    <rPh sb="0" eb="4">
      <t>ムハンショウシツ</t>
    </rPh>
    <rPh sb="4" eb="6">
      <t>ハイイロ</t>
    </rPh>
    <rPh sb="7" eb="8">
      <t>セキ</t>
    </rPh>
    <rPh sb="8" eb="10">
      <t>カッショク</t>
    </rPh>
    <rPh sb="10" eb="13">
      <t>ゲンブガン</t>
    </rPh>
    <rPh sb="13" eb="16">
      <t>カクレキガン</t>
    </rPh>
    <rPh sb="17" eb="20">
      <t>ガンカイソウ</t>
    </rPh>
    <phoneticPr fontId="3"/>
  </si>
  <si>
    <t>褐色発泡良不定形スコリア火山礫．上部に多面体型スコリア火山岩塊多い．基質に火山灰欠く，淘汰良．</t>
    <rPh sb="0" eb="2">
      <t>カッショク</t>
    </rPh>
    <rPh sb="2" eb="5">
      <t>ハッポウリョウ</t>
    </rPh>
    <rPh sb="5" eb="8">
      <t>フテイケイ</t>
    </rPh>
    <rPh sb="12" eb="15">
      <t>カザンレキ</t>
    </rPh>
    <rPh sb="16" eb="18">
      <t>ジョウブ</t>
    </rPh>
    <rPh sb="19" eb="23">
      <t>タメンタイケイ</t>
    </rPh>
    <rPh sb="27" eb="31">
      <t>カザンガンカイ</t>
    </rPh>
    <rPh sb="31" eb="32">
      <t>オオ</t>
    </rPh>
    <rPh sb="34" eb="36">
      <t>キシツ</t>
    </rPh>
    <rPh sb="37" eb="40">
      <t>カザンバイ</t>
    </rPh>
    <rPh sb="40" eb="41">
      <t>カ</t>
    </rPh>
    <rPh sb="43" eb="45">
      <t>トウタ</t>
    </rPh>
    <rPh sb="45" eb="46">
      <t>リョウ</t>
    </rPh>
    <phoneticPr fontId="3"/>
  </si>
  <si>
    <t>褐色，多源粗粒砂質土壌</t>
    <rPh sb="0" eb="2">
      <t>カッショク</t>
    </rPh>
    <rPh sb="3" eb="5">
      <t>タゲン</t>
    </rPh>
    <rPh sb="5" eb="8">
      <t>ソリュウサ</t>
    </rPh>
    <rPh sb="8" eb="9">
      <t>シツ</t>
    </rPh>
    <rPh sb="9" eb="11">
      <t>ドジョウ</t>
    </rPh>
    <phoneticPr fontId="2"/>
  </si>
  <si>
    <t>S-22，S-23を含む土壌層がスランプ</t>
    <rPh sb="10" eb="11">
      <t>フク</t>
    </rPh>
    <rPh sb="12" eb="15">
      <t>ドジョウソウ</t>
    </rPh>
    <phoneticPr fontId="3"/>
  </si>
  <si>
    <t>多源，多色（赤，茶，黒）細礫〜中粒砂．円磨あり．</t>
    <rPh sb="0" eb="2">
      <t>タゲン</t>
    </rPh>
    <rPh sb="3" eb="5">
      <t>タショク</t>
    </rPh>
    <rPh sb="6" eb="7">
      <t>アカ</t>
    </rPh>
    <rPh sb="8" eb="9">
      <t>チャ</t>
    </rPh>
    <rPh sb="10" eb="11">
      <t>クロ</t>
    </rPh>
    <rPh sb="12" eb="14">
      <t>サイレキ</t>
    </rPh>
    <rPh sb="14" eb="17">
      <t>ソリュウカラチュウリュウ</t>
    </rPh>
    <rPh sb="17" eb="18">
      <t>サ</t>
    </rPh>
    <rPh sb="19" eb="21">
      <t>エンマ</t>
    </rPh>
    <phoneticPr fontId="3"/>
  </si>
  <si>
    <t>スコリア火山礫混じり褐色多源粗粒〜中粒砂サイズ火山灰，土壌化</t>
    <rPh sb="4" eb="8">
      <t>カザンレキマ</t>
    </rPh>
    <rPh sb="10" eb="12">
      <t>カッショク</t>
    </rPh>
    <rPh sb="12" eb="14">
      <t>タゲン</t>
    </rPh>
    <rPh sb="14" eb="16">
      <t>ソリュウサ</t>
    </rPh>
    <rPh sb="17" eb="20">
      <t>チュウリュウサ</t>
    </rPh>
    <rPh sb="23" eb="26">
      <t>カザンバイ</t>
    </rPh>
    <rPh sb="27" eb="30">
      <t>ドジョウカ</t>
    </rPh>
    <phoneticPr fontId="3"/>
  </si>
  <si>
    <t>石質火山礫混じり褐色土壌化中粒砂サイズ多源火山灰</t>
    <rPh sb="0" eb="2">
      <t>セキシツ</t>
    </rPh>
    <rPh sb="2" eb="5">
      <t>カザンレキ</t>
    </rPh>
    <rPh sb="5" eb="6">
      <t>マ</t>
    </rPh>
    <rPh sb="8" eb="10">
      <t>カッショク</t>
    </rPh>
    <rPh sb="10" eb="13">
      <t>ドジョウカ</t>
    </rPh>
    <rPh sb="13" eb="16">
      <t>チュウリュウサ</t>
    </rPh>
    <rPh sb="19" eb="21">
      <t>タゲン</t>
    </rPh>
    <rPh sb="21" eb="24">
      <t>カザンバイ</t>
    </rPh>
    <phoneticPr fontId="3"/>
  </si>
  <si>
    <t>&gt;150</t>
    <phoneticPr fontId="3"/>
  </si>
  <si>
    <t>暗灰色スコリア細粒火山礫</t>
    <rPh sb="0" eb="3">
      <t>アンハイイロ</t>
    </rPh>
    <rPh sb="7" eb="9">
      <t>サイリュウ</t>
    </rPh>
    <rPh sb="9" eb="12">
      <t>カザンレキ</t>
    </rPh>
    <phoneticPr fontId="3"/>
  </si>
  <si>
    <t>褐色〜暗褐色発泡良不定型スコリア火山礫．細礫サイズ以下の基質欠く．1mm前後の小型のPl斑晶まばらに含む．</t>
    <rPh sb="0" eb="2">
      <t>カッショク</t>
    </rPh>
    <rPh sb="3" eb="4">
      <t>アン</t>
    </rPh>
    <rPh sb="4" eb="6">
      <t>カッショク</t>
    </rPh>
    <rPh sb="6" eb="8">
      <t>ハッポウ</t>
    </rPh>
    <rPh sb="8" eb="9">
      <t>リョウ</t>
    </rPh>
    <rPh sb="9" eb="12">
      <t>フテイケイ</t>
    </rPh>
    <rPh sb="16" eb="19">
      <t>カザンレキ</t>
    </rPh>
    <rPh sb="20" eb="22">
      <t>サイレキ</t>
    </rPh>
    <rPh sb="25" eb="27">
      <t>イカ</t>
    </rPh>
    <rPh sb="28" eb="31">
      <t>キシツカ</t>
    </rPh>
    <rPh sb="36" eb="38">
      <t>ゼンゴ</t>
    </rPh>
    <rPh sb="39" eb="43">
      <t>コガタノ</t>
    </rPh>
    <rPh sb="44" eb="46">
      <t>ハンショウ</t>
    </rPh>
    <rPh sb="50" eb="51">
      <t>フク</t>
    </rPh>
    <phoneticPr fontId="3"/>
  </si>
  <si>
    <t>褐色発泡やや良角落ちスコリア火山礫．1mm前後の小型のPl斑晶まばらに含む．</t>
    <rPh sb="0" eb="2">
      <t>カッショク</t>
    </rPh>
    <rPh sb="2" eb="4">
      <t>ハッポウ</t>
    </rPh>
    <rPh sb="6" eb="7">
      <t>リョウ</t>
    </rPh>
    <rPh sb="7" eb="9">
      <t>カドオ</t>
    </rPh>
    <rPh sb="14" eb="17">
      <t>カザンレキ</t>
    </rPh>
    <phoneticPr fontId="3"/>
  </si>
  <si>
    <t>S-19</t>
    <phoneticPr fontId="3"/>
  </si>
  <si>
    <t>S-18</t>
    <phoneticPr fontId="3"/>
  </si>
  <si>
    <t>S-17'</t>
    <phoneticPr fontId="3"/>
  </si>
  <si>
    <t>暗灰色発泡良スコリア粗粒火山礫混じり細粒火山礫．</t>
    <rPh sb="0" eb="3">
      <t>アンハイイロ</t>
    </rPh>
    <rPh sb="3" eb="6">
      <t>ハッポウリョウ</t>
    </rPh>
    <rPh sb="10" eb="12">
      <t>ソリュウ</t>
    </rPh>
    <rPh sb="12" eb="16">
      <t>カザンレキマ</t>
    </rPh>
    <rPh sb="18" eb="20">
      <t>サイリュウ</t>
    </rPh>
    <rPh sb="20" eb="23">
      <t>カザンレキ</t>
    </rPh>
    <phoneticPr fontId="3"/>
  </si>
  <si>
    <t>スコリア粗粒〜細粒火山礫多，褐色土壌．5cmまで層厚減．</t>
    <rPh sb="4" eb="6">
      <t>ソリュウ</t>
    </rPh>
    <rPh sb="7" eb="9">
      <t>サイリュウ</t>
    </rPh>
    <rPh sb="9" eb="12">
      <t>カザンレキ</t>
    </rPh>
    <rPh sb="12" eb="13">
      <t>タ</t>
    </rPh>
    <rPh sb="14" eb="16">
      <t>カッショク</t>
    </rPh>
    <rPh sb="16" eb="18">
      <t>ドジョウ</t>
    </rPh>
    <rPh sb="24" eb="26">
      <t>ソウアツ</t>
    </rPh>
    <rPh sb="26" eb="27">
      <t>ゲン</t>
    </rPh>
    <phoneticPr fontId="3"/>
  </si>
  <si>
    <t>多源オレンジ〜茶褐色細粒火山礫</t>
    <rPh sb="0" eb="2">
      <t>タゲン</t>
    </rPh>
    <rPh sb="7" eb="10">
      <t>チャカッショク</t>
    </rPh>
    <rPh sb="10" eb="12">
      <t>サイリュウ</t>
    </rPh>
    <rPh sb="12" eb="15">
      <t>カザンレキ</t>
    </rPh>
    <phoneticPr fontId="3"/>
  </si>
  <si>
    <t>平行層理持つ礫混じり細礫〜粗粒砂．</t>
    <rPh sb="0" eb="5">
      <t>ヘイコウソウリモ</t>
    </rPh>
    <rPh sb="6" eb="8">
      <t>レキマ</t>
    </rPh>
    <rPh sb="10" eb="13">
      <t>サイレキカラ</t>
    </rPh>
    <rPh sb="13" eb="16">
      <t>ソリュウサ</t>
    </rPh>
    <phoneticPr fontId="3"/>
  </si>
  <si>
    <t>TRB07</t>
    <phoneticPr fontId="2"/>
  </si>
  <si>
    <t>褐色中粒砂サイズ多源火山灰</t>
    <rPh sb="0" eb="2">
      <t>カッショク</t>
    </rPh>
    <rPh sb="2" eb="4">
      <t>チュウリュウ</t>
    </rPh>
    <rPh sb="4" eb="5">
      <t>サ</t>
    </rPh>
    <rPh sb="8" eb="10">
      <t>タゲン</t>
    </rPh>
    <rPh sb="10" eb="13">
      <t>カザンバイ</t>
    </rPh>
    <phoneticPr fontId="3"/>
  </si>
  <si>
    <t>多源細粒火山礫混じり褐色火山灰</t>
    <rPh sb="0" eb="2">
      <t>タゲン</t>
    </rPh>
    <rPh sb="2" eb="4">
      <t>サイリュウ</t>
    </rPh>
    <rPh sb="4" eb="8">
      <t>カザンレキマ</t>
    </rPh>
    <rPh sb="10" eb="12">
      <t>カッショク</t>
    </rPh>
    <rPh sb="12" eb="15">
      <t>カザンバイ</t>
    </rPh>
    <phoneticPr fontId="3"/>
  </si>
  <si>
    <t>黒色発泡良スコリア火山礫．基質に1～3mmスコリア持つ．</t>
    <rPh sb="0" eb="2">
      <t>コクショク</t>
    </rPh>
    <rPh sb="2" eb="4">
      <t>ハッポウ</t>
    </rPh>
    <rPh sb="4" eb="5">
      <t>リョウ</t>
    </rPh>
    <rPh sb="9" eb="12">
      <t>カザンレキ</t>
    </rPh>
    <rPh sb="13" eb="15">
      <t>キシツ</t>
    </rPh>
    <rPh sb="25" eb="26">
      <t>モ</t>
    </rPh>
    <phoneticPr fontId="2"/>
  </si>
  <si>
    <t>基質支持の塊状角礫．基質は複成，雑色（暗灰色＞赤褐色）グラニュール～中粒砂火山灰．岩片は，灰色溶岩片（古富士由来）＞赤色溶岩片＞＞新鮮なスコリア．</t>
    <rPh sb="0" eb="2">
      <t>キシツ</t>
    </rPh>
    <rPh sb="2" eb="4">
      <t>シジ</t>
    </rPh>
    <rPh sb="5" eb="7">
      <t>カイジョウ</t>
    </rPh>
    <rPh sb="7" eb="8">
      <t>カク</t>
    </rPh>
    <rPh sb="8" eb="9">
      <t>レキ</t>
    </rPh>
    <rPh sb="10" eb="12">
      <t>キシツ</t>
    </rPh>
    <rPh sb="13" eb="15">
      <t>フクセイ</t>
    </rPh>
    <rPh sb="16" eb="18">
      <t>ザッショク</t>
    </rPh>
    <rPh sb="19" eb="20">
      <t>アン</t>
    </rPh>
    <rPh sb="20" eb="21">
      <t>ハイ</t>
    </rPh>
    <rPh sb="21" eb="22">
      <t>ショク</t>
    </rPh>
    <rPh sb="23" eb="26">
      <t>セキカッショク</t>
    </rPh>
    <rPh sb="34" eb="36">
      <t>チュウリュウ</t>
    </rPh>
    <rPh sb="36" eb="37">
      <t>サ</t>
    </rPh>
    <rPh sb="37" eb="40">
      <t>カザンバイ</t>
    </rPh>
    <rPh sb="41" eb="43">
      <t>ガンペン</t>
    </rPh>
    <rPh sb="45" eb="47">
      <t>ハイイロ</t>
    </rPh>
    <rPh sb="47" eb="50">
      <t>ヨウガンヘン</t>
    </rPh>
    <rPh sb="51" eb="52">
      <t>コ</t>
    </rPh>
    <rPh sb="52" eb="54">
      <t>フジ</t>
    </rPh>
    <rPh sb="54" eb="56">
      <t>ユライ</t>
    </rPh>
    <rPh sb="58" eb="60">
      <t>セキショク</t>
    </rPh>
    <rPh sb="60" eb="63">
      <t>ヨウガンヘン</t>
    </rPh>
    <rPh sb="65" eb="67">
      <t>シンセン</t>
    </rPh>
    <phoneticPr fontId="2"/>
  </si>
  <si>
    <t>暗褐色発泡角落ちスコリア火山礫．2mm前後斜長石斑晶目立つ．細粒火山礫基質で，淘汰極良．火山灰欠く．赤褐色スコリア・石質岩片まばらに含む．</t>
    <rPh sb="0" eb="3">
      <t>アンカッショク</t>
    </rPh>
    <rPh sb="3" eb="5">
      <t>ハッポウリョウ</t>
    </rPh>
    <rPh sb="5" eb="7">
      <t>カドオ</t>
    </rPh>
    <rPh sb="12" eb="15">
      <t>カザンレキ</t>
    </rPh>
    <rPh sb="19" eb="21">
      <t>ゼンゴ</t>
    </rPh>
    <rPh sb="21" eb="24">
      <t>シャチョウセキ</t>
    </rPh>
    <rPh sb="24" eb="26">
      <t>ハンショウ</t>
    </rPh>
    <rPh sb="26" eb="28">
      <t>メダ</t>
    </rPh>
    <rPh sb="30" eb="32">
      <t>サイリュウ</t>
    </rPh>
    <rPh sb="32" eb="35">
      <t>カザンレキ</t>
    </rPh>
    <rPh sb="35" eb="37">
      <t>キシツ</t>
    </rPh>
    <rPh sb="44" eb="47">
      <t>カザンバイ</t>
    </rPh>
    <rPh sb="47" eb="48">
      <t>カ</t>
    </rPh>
    <rPh sb="50" eb="51">
      <t>セキカショク</t>
    </rPh>
    <rPh sb="51" eb="53">
      <t>カッショク</t>
    </rPh>
    <rPh sb="58" eb="60">
      <t>セキシツ</t>
    </rPh>
    <rPh sb="60" eb="61">
      <t>ガンペン</t>
    </rPh>
    <rPh sb="61" eb="62">
      <t>ペン</t>
    </rPh>
    <rPh sb="66" eb="67">
      <t>フク</t>
    </rPh>
    <phoneticPr fontId="3"/>
  </si>
  <si>
    <t>褐色発泡良不定型スコリア火山礫．火山灰サイズ以下の基質欠く．1mm前後Pl斑晶含</t>
    <rPh sb="0" eb="2">
      <t>カッショク</t>
    </rPh>
    <rPh sb="2" eb="4">
      <t>ハッポウ</t>
    </rPh>
    <rPh sb="4" eb="5">
      <t>リョウ</t>
    </rPh>
    <rPh sb="5" eb="8">
      <t>フテイケイ</t>
    </rPh>
    <rPh sb="12" eb="15">
      <t>カザンレキ</t>
    </rPh>
    <rPh sb="16" eb="19">
      <t>カザンバイ</t>
    </rPh>
    <rPh sb="22" eb="24">
      <t>イカ</t>
    </rPh>
    <rPh sb="25" eb="28">
      <t>キシツカ</t>
    </rPh>
    <phoneticPr fontId="3"/>
  </si>
  <si>
    <t>明灰色軽石粗粒火山礫．淘汰良，基質欠く．</t>
  </si>
  <si>
    <t>赤褐色発泡良粗粒スコリア火山礫．基質にグラニュールサイズ細粒火山礫．</t>
    <rPh sb="0" eb="2">
      <t>セキカッショク</t>
    </rPh>
    <rPh sb="2" eb="3">
      <t>ハイイロ</t>
    </rPh>
    <rPh sb="3" eb="5">
      <t>ハッポウ</t>
    </rPh>
    <rPh sb="5" eb="6">
      <t>リョウ</t>
    </rPh>
    <rPh sb="6" eb="8">
      <t>ソリュウ</t>
    </rPh>
    <rPh sb="12" eb="15">
      <t>カザンレキ</t>
    </rPh>
    <rPh sb="16" eb="18">
      <t>キシツ</t>
    </rPh>
    <rPh sb="28" eb="30">
      <t>サイリュウ</t>
    </rPh>
    <rPh sb="30" eb="33">
      <t>カザンレキ</t>
    </rPh>
    <phoneticPr fontId="2"/>
  </si>
  <si>
    <t>多源，褐色細粒火山礫〜粗粒火山灰．</t>
    <rPh sb="0" eb="2">
      <t>タゲン</t>
    </rPh>
    <rPh sb="3" eb="5">
      <t>カッショク</t>
    </rPh>
    <rPh sb="5" eb="7">
      <t>サイリュウ</t>
    </rPh>
    <rPh sb="7" eb="10">
      <t>カザンレキ</t>
    </rPh>
    <rPh sb="11" eb="13">
      <t>ソリュウ</t>
    </rPh>
    <rPh sb="13" eb="16">
      <t>カザンバイ</t>
    </rPh>
    <phoneticPr fontId="3"/>
  </si>
  <si>
    <t>赤褐色発泡良岩片凝灰角礫岩．スコリアコーンラフト？</t>
    <rPh sb="0" eb="3">
      <t>セキカッショク</t>
    </rPh>
    <rPh sb="3" eb="5">
      <t>ハッポウ</t>
    </rPh>
    <rPh sb="5" eb="6">
      <t>リョウ</t>
    </rPh>
    <rPh sb="6" eb="8">
      <t>ガンペン</t>
    </rPh>
    <rPh sb="8" eb="13">
      <t>ギョウカイカクレキガン</t>
    </rPh>
    <phoneticPr fontId="3"/>
  </si>
  <si>
    <t>S-20</t>
    <phoneticPr fontId="3"/>
  </si>
  <si>
    <t>S-19</t>
    <phoneticPr fontId="3"/>
  </si>
  <si>
    <t>パホイホイ溶岩流；Ol basalt</t>
    <rPh sb="5" eb="8">
      <t>ヨウガンリュウ</t>
    </rPh>
    <phoneticPr fontId="3"/>
  </si>
  <si>
    <t>S-21</t>
    <phoneticPr fontId="3"/>
  </si>
  <si>
    <t>土壌化多源粗粒〜中粒砂サイズ火山灰</t>
    <rPh sb="0" eb="3">
      <t>ドジョウカ</t>
    </rPh>
    <rPh sb="3" eb="5">
      <t>タゲン</t>
    </rPh>
    <rPh sb="5" eb="7">
      <t>ソリュウ</t>
    </rPh>
    <rPh sb="8" eb="10">
      <t>チュウリュウ</t>
    </rPh>
    <rPh sb="10" eb="11">
      <t>サ</t>
    </rPh>
    <rPh sb="14" eb="17">
      <t>カザンバイ</t>
    </rPh>
    <phoneticPr fontId="3"/>
  </si>
  <si>
    <t>逆級化層理，赤褐色スコリア粗粒火山礫．粗粒火山礫は扁平</t>
    <rPh sb="0" eb="3">
      <t>ギャクキュウカ</t>
    </rPh>
    <rPh sb="3" eb="5">
      <t>ソウリ</t>
    </rPh>
    <rPh sb="6" eb="9">
      <t>セキカッショク</t>
    </rPh>
    <rPh sb="13" eb="15">
      <t>ソリュウ</t>
    </rPh>
    <rPh sb="15" eb="18">
      <t>カザンレキ</t>
    </rPh>
    <rPh sb="19" eb="21">
      <t>ソリュウ</t>
    </rPh>
    <rPh sb="21" eb="24">
      <t>カザンレキ</t>
    </rPh>
    <rPh sb="25" eb="27">
      <t>ヘンペイ</t>
    </rPh>
    <phoneticPr fontId="3"/>
  </si>
  <si>
    <t>緻密スコリア火山礫．基底は軽石質．</t>
    <rPh sb="0" eb="2">
      <t>チミツ</t>
    </rPh>
    <rPh sb="6" eb="9">
      <t>カザンレキ</t>
    </rPh>
    <rPh sb="10" eb="12">
      <t>キテイ</t>
    </rPh>
    <rPh sb="13" eb="15">
      <t>カルイシ</t>
    </rPh>
    <rPh sb="15" eb="16">
      <t>シシツ</t>
    </rPh>
    <phoneticPr fontId="3"/>
  </si>
  <si>
    <t>黒色発砲極良，スパイノーズ細礫スコリア．最上部に粗粒火山礫スコリア濃集．細礫中粒砂サイズ褐色土壌．細粒火山礫基質で，淘汰極良．火山灰欠く．2mm前後Pl斑晶含．Ol斑晶も目立つ．</t>
    <rPh sb="82" eb="84">
      <t>ハンショウ</t>
    </rPh>
    <rPh sb="85" eb="87">
      <t>メダ</t>
    </rPh>
    <phoneticPr fontId="2"/>
  </si>
  <si>
    <t>赤褐色スコリア粗粒火山礫．褐色土壌基質，単層境界不明瞭．</t>
    <rPh sb="0" eb="3">
      <t>セキカッショク</t>
    </rPh>
    <rPh sb="7" eb="9">
      <t>ソリュウ</t>
    </rPh>
    <rPh sb="9" eb="12">
      <t>カザンレキ</t>
    </rPh>
    <rPh sb="13" eb="15">
      <t>カッショク</t>
    </rPh>
    <rPh sb="15" eb="17">
      <t>ドジョウ</t>
    </rPh>
    <rPh sb="17" eb="19">
      <t>キシツ</t>
    </rPh>
    <rPh sb="20" eb="22">
      <t>タンソウ</t>
    </rPh>
    <rPh sb="22" eb="24">
      <t>キョウカイ</t>
    </rPh>
    <rPh sb="24" eb="27">
      <t>フメイリョウ</t>
    </rPh>
    <phoneticPr fontId="3"/>
  </si>
  <si>
    <t>逆級化層理，赤褐色スコリア火山礫．下部は細粒火山礫．</t>
    <rPh sb="0" eb="3">
      <t>ギャクキュウカ</t>
    </rPh>
    <rPh sb="3" eb="5">
      <t>ソウリ</t>
    </rPh>
    <rPh sb="6" eb="9">
      <t>セキカッショク</t>
    </rPh>
    <rPh sb="13" eb="16">
      <t>カザンレキ</t>
    </rPh>
    <rPh sb="17" eb="19">
      <t>カブ</t>
    </rPh>
    <rPh sb="20" eb="22">
      <t>サイリュウ</t>
    </rPh>
    <rPh sb="22" eb="25">
      <t>カザンレキ</t>
    </rPh>
    <phoneticPr fontId="3"/>
  </si>
  <si>
    <t>S-16</t>
    <phoneticPr fontId="3"/>
  </si>
  <si>
    <t>S-15</t>
    <phoneticPr fontId="3"/>
  </si>
  <si>
    <t>S-15</t>
    <phoneticPr fontId="3"/>
  </si>
  <si>
    <t>S-14</t>
    <phoneticPr fontId="3"/>
  </si>
  <si>
    <t>S-14</t>
    <phoneticPr fontId="3"/>
  </si>
  <si>
    <t>S-12</t>
    <phoneticPr fontId="3"/>
  </si>
  <si>
    <t>S-11</t>
    <phoneticPr fontId="3"/>
  </si>
  <si>
    <t>スコリア火山礫混じり雑色（褐色～赤褐色）グラニュール～中粗粒砂火山灰．複成，円磨良．</t>
    <rPh sb="4" eb="7">
      <t>カザンレキ</t>
    </rPh>
    <rPh sb="7" eb="8">
      <t>マ</t>
    </rPh>
    <rPh sb="10" eb="12">
      <t>ザッショク</t>
    </rPh>
    <rPh sb="13" eb="15">
      <t>カッショク</t>
    </rPh>
    <rPh sb="16" eb="19">
      <t>セキカッショク</t>
    </rPh>
    <rPh sb="27" eb="28">
      <t>チュウ</t>
    </rPh>
    <rPh sb="28" eb="29">
      <t>ソ</t>
    </rPh>
    <rPh sb="29" eb="30">
      <t>リュウ</t>
    </rPh>
    <rPh sb="30" eb="31">
      <t>サ</t>
    </rPh>
    <rPh sb="31" eb="34">
      <t>カザンバイ</t>
    </rPh>
    <phoneticPr fontId="2"/>
  </si>
  <si>
    <t>発泡良スコリア火山礫レンズ．側方に連続しない．</t>
    <rPh sb="0" eb="2">
      <t>ハッポウ</t>
    </rPh>
    <rPh sb="2" eb="3">
      <t>リョウ</t>
    </rPh>
    <rPh sb="7" eb="10">
      <t>カザンレキ</t>
    </rPh>
    <rPh sb="14" eb="15">
      <t>ソク</t>
    </rPh>
    <rPh sb="15" eb="16">
      <t>ホウ</t>
    </rPh>
    <rPh sb="17" eb="19">
      <t>レンゾク</t>
    </rPh>
    <phoneticPr fontId="2"/>
  </si>
  <si>
    <t>スコリア細粒火山礫混じり褐色土壌</t>
    <rPh sb="4" eb="6">
      <t>サイリュウ</t>
    </rPh>
    <rPh sb="6" eb="10">
      <t>カザンレキマ</t>
    </rPh>
    <rPh sb="12" eb="14">
      <t>カッショク</t>
    </rPh>
    <rPh sb="14" eb="16">
      <t>ドジョウ</t>
    </rPh>
    <phoneticPr fontId="3"/>
  </si>
  <si>
    <t>アア溶岩．大型輝石斑晶目立つ，斜長石と集斑状．Ol Opx Cpx Ba</t>
    <rPh sb="2" eb="4">
      <t>ヨウガン</t>
    </rPh>
    <rPh sb="5" eb="7">
      <t>オオガタ</t>
    </rPh>
    <rPh sb="7" eb="11">
      <t>キセキハンショウ</t>
    </rPh>
    <rPh sb="11" eb="13">
      <t>メダ</t>
    </rPh>
    <rPh sb="15" eb="18">
      <t>シャチョウセキ</t>
    </rPh>
    <rPh sb="19" eb="22">
      <t>シュウハンジョウ</t>
    </rPh>
    <phoneticPr fontId="3"/>
  </si>
  <si>
    <t>000829-1B</t>
    <phoneticPr fontId="3"/>
  </si>
  <si>
    <t>暗褐色＞褐色スコリア極粗粒〜粗粒砂サイズ火山灰．FTT由来か（上位スコリア層に繰り上げ）．</t>
    <rPh sb="0" eb="1">
      <t>アン</t>
    </rPh>
    <rPh sb="1" eb="3">
      <t>カッショク</t>
    </rPh>
    <rPh sb="4" eb="6">
      <t>カッショク</t>
    </rPh>
    <rPh sb="10" eb="11">
      <t>ゴク</t>
    </rPh>
    <rPh sb="11" eb="13">
      <t>ソリュウ</t>
    </rPh>
    <rPh sb="14" eb="16">
      <t>ソリュウ</t>
    </rPh>
    <rPh sb="16" eb="17">
      <t>サ</t>
    </rPh>
    <rPh sb="20" eb="23">
      <t>カザンバイ</t>
    </rPh>
    <rPh sb="27" eb="29">
      <t>ユライ</t>
    </rPh>
    <rPh sb="31" eb="33">
      <t>ジョウイ</t>
    </rPh>
    <rPh sb="37" eb="38">
      <t>ソウ</t>
    </rPh>
    <rPh sb="39" eb="40">
      <t>ク</t>
    </rPh>
    <rPh sb="41" eb="42">
      <t>ア</t>
    </rPh>
    <phoneticPr fontId="3"/>
  </si>
  <si>
    <t>090913-1-へ</t>
    <phoneticPr fontId="2"/>
  </si>
  <si>
    <t>090913-1-7</t>
    <phoneticPr fontId="2"/>
  </si>
  <si>
    <t>黒色発泡極良スコリア粗粒〜細粒火山礫，spinose．淘汰良く，基質に火山灰欠く</t>
    <rPh sb="0" eb="2">
      <t>コクショク</t>
    </rPh>
    <rPh sb="2" eb="4">
      <t>ハッポウ</t>
    </rPh>
    <rPh sb="4" eb="5">
      <t>ゴク</t>
    </rPh>
    <rPh sb="5" eb="6">
      <t>リョウ</t>
    </rPh>
    <rPh sb="10" eb="12">
      <t>ソリュウ</t>
    </rPh>
    <rPh sb="13" eb="15">
      <t>サイリュウ</t>
    </rPh>
    <rPh sb="15" eb="18">
      <t>カザンレキ</t>
    </rPh>
    <rPh sb="27" eb="29">
      <t>トウタ</t>
    </rPh>
    <rPh sb="29" eb="30">
      <t>ヨ</t>
    </rPh>
    <rPh sb="32" eb="34">
      <t>キシツ</t>
    </rPh>
    <rPh sb="35" eb="38">
      <t>カザンバイ</t>
    </rPh>
    <rPh sb="38" eb="39">
      <t>カ</t>
    </rPh>
    <phoneticPr fontId="3"/>
  </si>
  <si>
    <t>褐色，多源粗粒砂質土壌</t>
    <rPh sb="0" eb="2">
      <t>カッショク</t>
    </rPh>
    <rPh sb="3" eb="5">
      <t>タゲン</t>
    </rPh>
    <rPh sb="5" eb="7">
      <t>ソリュウ</t>
    </rPh>
    <rPh sb="7" eb="9">
      <t>サシツ</t>
    </rPh>
    <rPh sb="9" eb="11">
      <t>ドジョウ</t>
    </rPh>
    <phoneticPr fontId="3"/>
  </si>
  <si>
    <t>090913-1-ハ；090913-1-ニ</t>
    <phoneticPr fontId="2"/>
  </si>
  <si>
    <t>090913-1-4</t>
    <phoneticPr fontId="2"/>
  </si>
  <si>
    <t>黒色発泡良spinoseスコリア火山礫．淘汰良く，火山灰基質欠く．暗灰色石質岩片少量含む．上部は不明瞭に成層し，細礫サイズスコリアの薄層挟む．最上部には最大径12cmの牛糞状火山弾散在．</t>
    <rPh sb="0" eb="5">
      <t>コクショクハッポウリョウ</t>
    </rPh>
    <rPh sb="16" eb="19">
      <t>カザンレキ</t>
    </rPh>
    <rPh sb="20" eb="23">
      <t>トウタリョウ</t>
    </rPh>
    <rPh sb="25" eb="28">
      <t>カザンバイ</t>
    </rPh>
    <rPh sb="28" eb="31">
      <t>キシツカ</t>
    </rPh>
    <rPh sb="33" eb="36">
      <t>アンハイイロ</t>
    </rPh>
    <rPh sb="36" eb="43">
      <t>セキシツガンペンショウリョウフク</t>
    </rPh>
    <rPh sb="45" eb="47">
      <t>ジョウブ</t>
    </rPh>
    <rPh sb="48" eb="51">
      <t>フメイリョウ</t>
    </rPh>
    <rPh sb="52" eb="54">
      <t>セイソウ</t>
    </rPh>
    <rPh sb="56" eb="57">
      <t>サイリュウ</t>
    </rPh>
    <rPh sb="57" eb="58">
      <t>レキ</t>
    </rPh>
    <rPh sb="66" eb="69">
      <t>ハクソウハサ</t>
    </rPh>
    <rPh sb="71" eb="74">
      <t>サイジョウブ</t>
    </rPh>
    <rPh sb="76" eb="79">
      <t>サイダイケイ</t>
    </rPh>
    <rPh sb="84" eb="90">
      <t>ギュウフンジョウカザンダン</t>
    </rPh>
    <rPh sb="90" eb="92">
      <t>サンザイ</t>
    </rPh>
    <phoneticPr fontId="3"/>
  </si>
  <si>
    <t>逆級化層理黒色発泡良スコリア火山礫．下部4～5cmは径1～4mm細粒火山礫からなる．</t>
    <rPh sb="0" eb="1">
      <t>ギャク</t>
    </rPh>
    <rPh sb="1" eb="2">
      <t>キュウ</t>
    </rPh>
    <rPh sb="2" eb="3">
      <t>カ</t>
    </rPh>
    <rPh sb="3" eb="5">
      <t>ソウリ</t>
    </rPh>
    <rPh sb="5" eb="7">
      <t>コクショク</t>
    </rPh>
    <rPh sb="7" eb="9">
      <t>ハッポウ</t>
    </rPh>
    <rPh sb="9" eb="10">
      <t>リョウ</t>
    </rPh>
    <rPh sb="14" eb="17">
      <t>カザンレキ</t>
    </rPh>
    <rPh sb="18" eb="20">
      <t>カブ</t>
    </rPh>
    <rPh sb="26" eb="27">
      <t>ケイ</t>
    </rPh>
    <rPh sb="32" eb="34">
      <t>サイリュウ</t>
    </rPh>
    <rPh sb="34" eb="37">
      <t>カザンレキ</t>
    </rPh>
    <phoneticPr fontId="2"/>
  </si>
  <si>
    <t>黒色やや発泡良スコリア火山礫．赤色スコリア伴う．細礫サイズの基質持つ．</t>
    <rPh sb="0" eb="2">
      <t>クロイロ</t>
    </rPh>
    <rPh sb="4" eb="7">
      <t>ハッポウリョウ</t>
    </rPh>
    <rPh sb="11" eb="14">
      <t>カザンレキ</t>
    </rPh>
    <rPh sb="15" eb="17">
      <t>セキショク</t>
    </rPh>
    <rPh sb="21" eb="22">
      <t>トモナ</t>
    </rPh>
    <rPh sb="24" eb="26">
      <t>サイレキ</t>
    </rPh>
    <rPh sb="30" eb="33">
      <t>キシツモ</t>
    </rPh>
    <phoneticPr fontId="3"/>
  </si>
  <si>
    <t>土壌化風成層</t>
    <phoneticPr fontId="3"/>
  </si>
  <si>
    <t>黒色発泡良不定形スコリア火山礫．火山灰基質欠く．</t>
    <rPh sb="0" eb="2">
      <t>コクショク</t>
    </rPh>
    <rPh sb="2" eb="4">
      <t>ハッポウ</t>
    </rPh>
    <rPh sb="4" eb="5">
      <t>リョウ</t>
    </rPh>
    <rPh sb="5" eb="8">
      <t>フテイケイ</t>
    </rPh>
    <rPh sb="12" eb="15">
      <t>カザンレキ</t>
    </rPh>
    <rPh sb="16" eb="19">
      <t>カザンバイ</t>
    </rPh>
    <rPh sb="19" eb="22">
      <t>キシツカ</t>
    </rPh>
    <phoneticPr fontId="3"/>
  </si>
  <si>
    <t>多源スコリア混じり褐色〜オレンジ色粗粒火山灰</t>
    <rPh sb="0" eb="2">
      <t>タゲン</t>
    </rPh>
    <rPh sb="6" eb="7">
      <t>マ</t>
    </rPh>
    <rPh sb="9" eb="11">
      <t>カッショク</t>
    </rPh>
    <rPh sb="16" eb="17">
      <t>イロ</t>
    </rPh>
    <rPh sb="17" eb="19">
      <t>ソリュウ</t>
    </rPh>
    <rPh sb="19" eb="22">
      <t>カザンバイ</t>
    </rPh>
    <phoneticPr fontId="3"/>
  </si>
  <si>
    <t>020804-1-1</t>
    <phoneticPr fontId="3"/>
  </si>
  <si>
    <t>418-3-5</t>
    <phoneticPr fontId="2"/>
  </si>
  <si>
    <t>多源オレンジスコリア細粒火山礫混じり褐色火山灰</t>
    <rPh sb="0" eb="2">
      <t>タゲン</t>
    </rPh>
    <rPh sb="10" eb="12">
      <t>サイリュウ</t>
    </rPh>
    <rPh sb="12" eb="16">
      <t>カザンレキマ</t>
    </rPh>
    <rPh sb="18" eb="20">
      <t>カッショク</t>
    </rPh>
    <rPh sb="20" eb="23">
      <t>カザンバイ</t>
    </rPh>
    <phoneticPr fontId="3"/>
  </si>
  <si>
    <t>砂質褐色スコリア細粒火山礫混じり粗粒～中粒砂質火山灰，土壌化．</t>
    <rPh sb="0" eb="1">
      <t>サ</t>
    </rPh>
    <rPh sb="1" eb="2">
      <t>シツ</t>
    </rPh>
    <rPh sb="2" eb="4">
      <t>カッショク</t>
    </rPh>
    <rPh sb="8" eb="10">
      <t>サイリュウ</t>
    </rPh>
    <rPh sb="10" eb="13">
      <t>カザンレキ</t>
    </rPh>
    <rPh sb="13" eb="14">
      <t>マ</t>
    </rPh>
    <rPh sb="16" eb="17">
      <t>ソ</t>
    </rPh>
    <rPh sb="17" eb="18">
      <t>リュウ</t>
    </rPh>
    <rPh sb="19" eb="21">
      <t>チュウリュウ</t>
    </rPh>
    <rPh sb="21" eb="22">
      <t>サ</t>
    </rPh>
    <rPh sb="22" eb="23">
      <t>シツ</t>
    </rPh>
    <rPh sb="23" eb="26">
      <t>カザンバイ</t>
    </rPh>
    <rPh sb="27" eb="30">
      <t>ドジョウカ</t>
    </rPh>
    <phoneticPr fontId="2"/>
  </si>
  <si>
    <t>灰色緻密スコリア粗粒火山礫混じり細粒火山礫，多面体型．基底は軽石火山礫混じり</t>
    <rPh sb="0" eb="2">
      <t>ハイイロ</t>
    </rPh>
    <rPh sb="2" eb="4">
      <t>チミツ</t>
    </rPh>
    <rPh sb="8" eb="10">
      <t>ソリュウ</t>
    </rPh>
    <rPh sb="10" eb="14">
      <t>カザンレキマ</t>
    </rPh>
    <rPh sb="16" eb="18">
      <t>サイリュウ</t>
    </rPh>
    <rPh sb="18" eb="21">
      <t>カザンレキ</t>
    </rPh>
    <rPh sb="22" eb="26">
      <t>タメンタイケイ</t>
    </rPh>
    <rPh sb="27" eb="29">
      <t>キテイ</t>
    </rPh>
    <rPh sb="30" eb="32">
      <t>カルイシ</t>
    </rPh>
    <rPh sb="32" eb="36">
      <t>カザンレキマ</t>
    </rPh>
    <phoneticPr fontId="3"/>
  </si>
  <si>
    <t>090913-1-イ</t>
    <phoneticPr fontId="2"/>
  </si>
  <si>
    <t>赤褐色～黒色発泡良スコリア粗粒火山礫．牛糞状スコリア．</t>
    <rPh sb="0" eb="3">
      <t>セキカッショク</t>
    </rPh>
    <rPh sb="4" eb="6">
      <t>コクショク</t>
    </rPh>
    <rPh sb="6" eb="8">
      <t>ハッポウ</t>
    </rPh>
    <rPh sb="8" eb="9">
      <t>リョウ</t>
    </rPh>
    <rPh sb="13" eb="14">
      <t>ソ</t>
    </rPh>
    <rPh sb="14" eb="15">
      <t>リュウ</t>
    </rPh>
    <rPh sb="15" eb="18">
      <t>カザンレキ</t>
    </rPh>
    <rPh sb="19" eb="21">
      <t>ギュウフン</t>
    </rPh>
    <rPh sb="21" eb="22">
      <t>ジョウ</t>
    </rPh>
    <phoneticPr fontId="2"/>
  </si>
  <si>
    <t>複成，雑色（褐色＞赤褐色＞白色）グラニュール～粗粒砂火山灰．</t>
  </si>
  <si>
    <t>TRB18</t>
    <phoneticPr fontId="2"/>
  </si>
  <si>
    <t>TRB19</t>
    <phoneticPr fontId="2"/>
  </si>
  <si>
    <t>複成，雑色（赤褐色＞暗灰色）グラニュール～粗粒砂火山灰．淘汰良く，円磨良．</t>
    <rPh sb="0" eb="2">
      <t>フクセイ</t>
    </rPh>
    <rPh sb="3" eb="5">
      <t>ザッショク</t>
    </rPh>
    <rPh sb="6" eb="9">
      <t>セキカッショク</t>
    </rPh>
    <rPh sb="10" eb="11">
      <t>アン</t>
    </rPh>
    <rPh sb="11" eb="13">
      <t>ハイイロ</t>
    </rPh>
    <rPh sb="21" eb="22">
      <t>ソ</t>
    </rPh>
    <rPh sb="22" eb="23">
      <t>リュウ</t>
    </rPh>
    <rPh sb="23" eb="24">
      <t>サ</t>
    </rPh>
    <rPh sb="24" eb="27">
      <t>カザンバイ</t>
    </rPh>
    <rPh sb="28" eb="30">
      <t>トウタ</t>
    </rPh>
    <rPh sb="30" eb="31">
      <t>ヨ</t>
    </rPh>
    <rPh sb="33" eb="35">
      <t>エンマ</t>
    </rPh>
    <rPh sb="35" eb="36">
      <t>リョウ</t>
    </rPh>
    <phoneticPr fontId="2"/>
  </si>
  <si>
    <t>褐色，細粒火山礫混じり粗粒砂質土壌</t>
    <rPh sb="0" eb="2">
      <t>アンカッショク</t>
    </rPh>
    <rPh sb="3" eb="5">
      <t>サイリュウ</t>
    </rPh>
    <rPh sb="5" eb="8">
      <t>カザンレキ</t>
    </rPh>
    <rPh sb="8" eb="9">
      <t>マ</t>
    </rPh>
    <rPh sb="11" eb="12">
      <t>ソリュウ</t>
    </rPh>
    <rPh sb="13" eb="15">
      <t>サシツ</t>
    </rPh>
    <rPh sb="15" eb="17">
      <t>ドジョウ</t>
    </rPh>
    <phoneticPr fontId="3"/>
  </si>
  <si>
    <t>090913-1-1</t>
    <phoneticPr fontId="2"/>
  </si>
  <si>
    <t>砂質火山灰基質支持の塊状角礫岩．砂沢スコリア，黒色土壌ブロック含</t>
    <rPh sb="0" eb="2">
      <t>サシツ</t>
    </rPh>
    <rPh sb="2" eb="5">
      <t>カザンバイ</t>
    </rPh>
    <rPh sb="5" eb="7">
      <t>キシツ</t>
    </rPh>
    <rPh sb="7" eb="9">
      <t>シジ</t>
    </rPh>
    <rPh sb="10" eb="12">
      <t>カイジョウ</t>
    </rPh>
    <rPh sb="12" eb="15">
      <t>カクレキガン</t>
    </rPh>
    <rPh sb="16" eb="18">
      <t>スナサワ</t>
    </rPh>
    <rPh sb="23" eb="27">
      <t>コクショクドジョウ</t>
    </rPh>
    <rPh sb="31" eb="32">
      <t>ガン</t>
    </rPh>
    <phoneticPr fontId="3"/>
  </si>
  <si>
    <t>黒色緻密発泡不定形スコリア&gt;&gt;多面体型本質岩片．赤色異質岩片混じり．グラニュール基質持つ．</t>
    <rPh sb="0" eb="2">
      <t>コクショク</t>
    </rPh>
    <rPh sb="2" eb="6">
      <t>チミツハッポウ</t>
    </rPh>
    <rPh sb="6" eb="9">
      <t>フテイケイ</t>
    </rPh>
    <rPh sb="15" eb="19">
      <t>タメンタイケイ</t>
    </rPh>
    <rPh sb="19" eb="21">
      <t>ホンシツ</t>
    </rPh>
    <rPh sb="21" eb="23">
      <t>ガンペン</t>
    </rPh>
    <rPh sb="24" eb="26">
      <t>セキショク</t>
    </rPh>
    <rPh sb="26" eb="31">
      <t>イシツガンペンマ</t>
    </rPh>
    <rPh sb="40" eb="42">
      <t>キシツ</t>
    </rPh>
    <rPh sb="42" eb="43">
      <t>モ</t>
    </rPh>
    <phoneticPr fontId="3"/>
  </si>
  <si>
    <t>暗褐色土壌</t>
    <rPh sb="0" eb="3">
      <t>アンカッショク</t>
    </rPh>
    <rPh sb="3" eb="5">
      <t>ドジョウ</t>
    </rPh>
    <phoneticPr fontId="3"/>
  </si>
  <si>
    <t>黒色発泡極良スコリア火山礫．径1～4mmグラニュール中に粗粒火山礫散在．極少量の赤色スコリア伴う．</t>
    <rPh sb="0" eb="2">
      <t>コクショク</t>
    </rPh>
    <rPh sb="2" eb="4">
      <t>ハッポウ</t>
    </rPh>
    <rPh sb="4" eb="5">
      <t>ゴク</t>
    </rPh>
    <rPh sb="5" eb="6">
      <t>リョウ</t>
    </rPh>
    <rPh sb="10" eb="13">
      <t>カザンレキ</t>
    </rPh>
    <rPh sb="14" eb="15">
      <t>ケイ</t>
    </rPh>
    <rPh sb="26" eb="27">
      <t>チュウ</t>
    </rPh>
    <rPh sb="28" eb="29">
      <t>ソ</t>
    </rPh>
    <rPh sb="29" eb="30">
      <t>リュウ</t>
    </rPh>
    <rPh sb="30" eb="33">
      <t>カザンレキ</t>
    </rPh>
    <rPh sb="33" eb="35">
      <t>サンザイ</t>
    </rPh>
    <rPh sb="36" eb="37">
      <t>ゴク</t>
    </rPh>
    <rPh sb="37" eb="39">
      <t>ショウリョウ</t>
    </rPh>
    <rPh sb="40" eb="42">
      <t>セキショク</t>
    </rPh>
    <rPh sb="46" eb="47">
      <t>トモナ</t>
    </rPh>
    <phoneticPr fontId="2"/>
  </si>
  <si>
    <t>TRB03</t>
    <phoneticPr fontId="2"/>
  </si>
  <si>
    <t>固結したグラニュール混じり複成，雑色（暗灰色＞赤色）中粒～細粒砂火山灰．</t>
    <rPh sb="0" eb="2">
      <t>コケツ</t>
    </rPh>
    <rPh sb="10" eb="11">
      <t>マ</t>
    </rPh>
    <rPh sb="13" eb="15">
      <t>フクセイ</t>
    </rPh>
    <rPh sb="16" eb="18">
      <t>ザッショク</t>
    </rPh>
    <rPh sb="19" eb="20">
      <t>アン</t>
    </rPh>
    <rPh sb="20" eb="22">
      <t>ハイイロ</t>
    </rPh>
    <rPh sb="23" eb="25">
      <t>セキショク</t>
    </rPh>
    <rPh sb="26" eb="28">
      <t>チュウリュウ</t>
    </rPh>
    <rPh sb="29" eb="31">
      <t>サイリュウ</t>
    </rPh>
    <rPh sb="31" eb="32">
      <t>サ</t>
    </rPh>
    <rPh sb="32" eb="35">
      <t>カザンバイ</t>
    </rPh>
    <phoneticPr fontId="2"/>
  </si>
  <si>
    <t>スコリア火山礫混じり雑色（褐色～赤褐色）グラニュール～極粗粒砂火山灰．複成，円磨良．</t>
    <rPh sb="4" eb="7">
      <t>カザンレキ</t>
    </rPh>
    <rPh sb="7" eb="8">
      <t>マ</t>
    </rPh>
    <rPh sb="10" eb="12">
      <t>ザッショク</t>
    </rPh>
    <rPh sb="13" eb="15">
      <t>カッショク</t>
    </rPh>
    <rPh sb="16" eb="19">
      <t>セキカッショク</t>
    </rPh>
    <rPh sb="27" eb="28">
      <t>ゴク</t>
    </rPh>
    <rPh sb="28" eb="29">
      <t>ソ</t>
    </rPh>
    <rPh sb="29" eb="30">
      <t>リュウ</t>
    </rPh>
    <rPh sb="30" eb="31">
      <t>サ</t>
    </rPh>
    <rPh sb="31" eb="34">
      <t>カザンバイ</t>
    </rPh>
    <phoneticPr fontId="2"/>
  </si>
  <si>
    <t>多源，火山灰基質支持の角礫．溶岩片ブロック含．</t>
    <rPh sb="0" eb="2">
      <t>タゲン</t>
    </rPh>
    <rPh sb="3" eb="6">
      <t>カザンバイ</t>
    </rPh>
    <rPh sb="6" eb="10">
      <t>キシツシジ</t>
    </rPh>
    <rPh sb="11" eb="13">
      <t>カクレキ</t>
    </rPh>
    <rPh sb="14" eb="17">
      <t>ヨウガンヘン</t>
    </rPh>
    <rPh sb="21" eb="22">
      <t>ガン</t>
    </rPh>
    <phoneticPr fontId="3"/>
  </si>
  <si>
    <t>黒色ガラス質発泡良スコリア粗粒〜細粒火山礫，spinose〜リボン状．淘汰良く，基質に火山灰欠く</t>
    <rPh sb="0" eb="2">
      <t>コクショク</t>
    </rPh>
    <rPh sb="5" eb="6">
      <t>シツ</t>
    </rPh>
    <rPh sb="6" eb="8">
      <t>ハッポウ</t>
    </rPh>
    <rPh sb="8" eb="9">
      <t>リョウ</t>
    </rPh>
    <rPh sb="13" eb="15">
      <t>ソリュウ</t>
    </rPh>
    <rPh sb="16" eb="18">
      <t>サイリュウ</t>
    </rPh>
    <rPh sb="18" eb="21">
      <t>カザンレキ</t>
    </rPh>
    <rPh sb="33" eb="34">
      <t>ジョウ</t>
    </rPh>
    <rPh sb="35" eb="38">
      <t>トウタヨ</t>
    </rPh>
    <rPh sb="40" eb="42">
      <t>キシツ</t>
    </rPh>
    <rPh sb="43" eb="46">
      <t>カザンバイ</t>
    </rPh>
    <rPh sb="46" eb="47">
      <t>カ</t>
    </rPh>
    <phoneticPr fontId="3"/>
  </si>
  <si>
    <t>赤褐色発泡良スコリア火山礫．細粒火山礫基質．</t>
    <rPh sb="0" eb="3">
      <t>セキカッショク</t>
    </rPh>
    <rPh sb="3" eb="5">
      <t>ハッポウ</t>
    </rPh>
    <rPh sb="5" eb="6">
      <t>リョウ</t>
    </rPh>
    <rPh sb="10" eb="12">
      <t>カザン</t>
    </rPh>
    <rPh sb="12" eb="13">
      <t>レキ</t>
    </rPh>
    <rPh sb="14" eb="16">
      <t>サイリュウ</t>
    </rPh>
    <rPh sb="16" eb="19">
      <t>カザンレキ</t>
    </rPh>
    <rPh sb="19" eb="21">
      <t>キシツ</t>
    </rPh>
    <phoneticPr fontId="2"/>
  </si>
  <si>
    <t>TRB24</t>
    <phoneticPr fontId="2"/>
  </si>
  <si>
    <t>暗灰色発泡不良の多面体形スコリア粗粒火山礫～グラニュール．赤色石質岩片伴う．</t>
    <rPh sb="0" eb="2">
      <t>アンハイイロ</t>
    </rPh>
    <rPh sb="2" eb="3">
      <t>チャカッショク</t>
    </rPh>
    <rPh sb="3" eb="5">
      <t>ハッポウ</t>
    </rPh>
    <rPh sb="5" eb="6">
      <t>フ</t>
    </rPh>
    <rPh sb="6" eb="7">
      <t>リョウ</t>
    </rPh>
    <rPh sb="8" eb="12">
      <t>タメンタイケイ</t>
    </rPh>
    <rPh sb="16" eb="17">
      <t>ソ</t>
    </rPh>
    <rPh sb="17" eb="18">
      <t>リュウ</t>
    </rPh>
    <rPh sb="18" eb="21">
      <t>カザンレキ</t>
    </rPh>
    <rPh sb="29" eb="35">
      <t>セキショクセキシツガンペン</t>
    </rPh>
    <rPh sb="35" eb="36">
      <t>トモナ</t>
    </rPh>
    <phoneticPr fontId="2"/>
  </si>
  <si>
    <t>&gt;180</t>
    <phoneticPr fontId="3"/>
  </si>
  <si>
    <t>土壌化風成層</t>
    <rPh sb="0" eb="3">
      <t>ドジョウカ</t>
    </rPh>
    <rPh sb="3" eb="6">
      <t>フウセイソウ</t>
    </rPh>
    <phoneticPr fontId="3"/>
  </si>
  <si>
    <t>黄灰色発泡不良の多面体形軽石細粒火山礫．</t>
    <rPh sb="0" eb="1">
      <t>キ</t>
    </rPh>
    <rPh sb="1" eb="2">
      <t>アンハイイロ</t>
    </rPh>
    <rPh sb="2" eb="3">
      <t>チャカッショク</t>
    </rPh>
    <rPh sb="3" eb="5">
      <t>ハッポウ</t>
    </rPh>
    <rPh sb="5" eb="6">
      <t>フ</t>
    </rPh>
    <rPh sb="6" eb="7">
      <t>リョウ</t>
    </rPh>
    <rPh sb="8" eb="12">
      <t>タメンタイケイ</t>
    </rPh>
    <rPh sb="12" eb="14">
      <t>カルイシ</t>
    </rPh>
    <rPh sb="14" eb="16">
      <t>サイリュウ</t>
    </rPh>
    <rPh sb="16" eb="19">
      <t>カザンレキ</t>
    </rPh>
    <phoneticPr fontId="2"/>
  </si>
  <si>
    <t>黒色土壌．</t>
    <phoneticPr fontId="2"/>
  </si>
  <si>
    <t>サンプル</t>
    <phoneticPr fontId="2"/>
  </si>
  <si>
    <t>固結した複成，雑色（暗灰色＞赤色）グラニュール～粗粒砂スコリア及び結晶片火山灰．炭化木片多．</t>
    <rPh sb="0" eb="2">
      <t>コケツ</t>
    </rPh>
    <rPh sb="4" eb="6">
      <t>フクセイ</t>
    </rPh>
    <rPh sb="7" eb="9">
      <t>ザッショク</t>
    </rPh>
    <rPh sb="10" eb="11">
      <t>アン</t>
    </rPh>
    <rPh sb="11" eb="13">
      <t>ハイイロ</t>
    </rPh>
    <rPh sb="14" eb="16">
      <t>セキショク</t>
    </rPh>
    <rPh sb="24" eb="25">
      <t>ソ</t>
    </rPh>
    <rPh sb="25" eb="26">
      <t>リュウ</t>
    </rPh>
    <rPh sb="26" eb="27">
      <t>サ</t>
    </rPh>
    <rPh sb="31" eb="32">
      <t>オヨ</t>
    </rPh>
    <rPh sb="33" eb="35">
      <t>ケッショウ</t>
    </rPh>
    <rPh sb="35" eb="36">
      <t>ヘン</t>
    </rPh>
    <rPh sb="36" eb="39">
      <t>カザンバイ</t>
    </rPh>
    <rPh sb="40" eb="42">
      <t>タンカ</t>
    </rPh>
    <rPh sb="42" eb="44">
      <t>モクヘン</t>
    </rPh>
    <rPh sb="44" eb="45">
      <t>タ</t>
    </rPh>
    <phoneticPr fontId="2"/>
  </si>
  <si>
    <t>031029-2-５</t>
    <phoneticPr fontId="3"/>
  </si>
  <si>
    <t>1707 Ho</t>
    <phoneticPr fontId="3"/>
  </si>
  <si>
    <t>S-17</t>
    <phoneticPr fontId="3"/>
  </si>
  <si>
    <t>褐色，多源粗粒砂質土壌．連続性悪い</t>
    <rPh sb="0" eb="2">
      <t>カッショク</t>
    </rPh>
    <rPh sb="3" eb="5">
      <t>タゲン</t>
    </rPh>
    <rPh sb="5" eb="8">
      <t>ソリュウサ</t>
    </rPh>
    <rPh sb="8" eb="9">
      <t>シツ</t>
    </rPh>
    <rPh sb="9" eb="11">
      <t>ドジョウ</t>
    </rPh>
    <rPh sb="12" eb="15">
      <t>レンゾクセイ</t>
    </rPh>
    <rPh sb="15" eb="16">
      <t>ワル</t>
    </rPh>
    <phoneticPr fontId="2"/>
  </si>
  <si>
    <t>黒色発泡極良スパイノーズ粗粒〜細粒火山礫スコリア．淘汰良，基質に火山灰欠く</t>
    <rPh sb="0" eb="1">
      <t>クロ</t>
    </rPh>
    <rPh sb="1" eb="2">
      <t>アンハイイロ</t>
    </rPh>
    <rPh sb="2" eb="4">
      <t>ハッポウ</t>
    </rPh>
    <rPh sb="4" eb="6">
      <t>ゴクリョウ</t>
    </rPh>
    <rPh sb="12" eb="14">
      <t>ソリュウ</t>
    </rPh>
    <rPh sb="15" eb="17">
      <t>サイリュウ</t>
    </rPh>
    <rPh sb="17" eb="20">
      <t>カザンレキ</t>
    </rPh>
    <rPh sb="25" eb="27">
      <t>トウタ</t>
    </rPh>
    <rPh sb="27" eb="28">
      <t>リョウ</t>
    </rPh>
    <rPh sb="29" eb="31">
      <t>キシツ</t>
    </rPh>
    <rPh sb="32" eb="36">
      <t>カザンバイカ</t>
    </rPh>
    <phoneticPr fontId="3"/>
  </si>
  <si>
    <t>090913-1-6</t>
    <phoneticPr fontId="2"/>
  </si>
  <si>
    <t>黒色多面体型本質岩片&gt;&gt;緻密発泡不定形粗粒〜細粒火山礫スコリア．基質欠く．</t>
    <rPh sb="0" eb="2">
      <t>コクショク</t>
    </rPh>
    <rPh sb="2" eb="6">
      <t>タメンタイケイ</t>
    </rPh>
    <rPh sb="6" eb="8">
      <t>ホンシツ</t>
    </rPh>
    <rPh sb="8" eb="10">
      <t>ガンペン</t>
    </rPh>
    <rPh sb="12" eb="14">
      <t>チミツ</t>
    </rPh>
    <rPh sb="14" eb="16">
      <t>ハッポウ</t>
    </rPh>
    <rPh sb="16" eb="19">
      <t>フテイケイ</t>
    </rPh>
    <rPh sb="19" eb="21">
      <t>ソリュウ</t>
    </rPh>
    <rPh sb="22" eb="24">
      <t>サイリュウ</t>
    </rPh>
    <rPh sb="24" eb="27">
      <t>カザンレキ</t>
    </rPh>
    <rPh sb="32" eb="34">
      <t>キシツ</t>
    </rPh>
    <rPh sb="34" eb="35">
      <t>カ</t>
    </rPh>
    <phoneticPr fontId="3"/>
  </si>
  <si>
    <t>黒色発泡良不定形スコリア火山礫．コークス状光沢．火山灰サイズ基質欠く，淘汰良．</t>
    <rPh sb="0" eb="2">
      <t>コクショク</t>
    </rPh>
    <rPh sb="2" eb="4">
      <t>ハッポウ</t>
    </rPh>
    <rPh sb="4" eb="5">
      <t>リョウ</t>
    </rPh>
    <rPh sb="5" eb="8">
      <t>フテイケイ</t>
    </rPh>
    <rPh sb="12" eb="15">
      <t>カザンレキ</t>
    </rPh>
    <rPh sb="20" eb="21">
      <t>ジョウ</t>
    </rPh>
    <rPh sb="21" eb="23">
      <t>コウタク</t>
    </rPh>
    <rPh sb="24" eb="27">
      <t>カザンバイ</t>
    </rPh>
    <rPh sb="30" eb="32">
      <t>キシツ</t>
    </rPh>
    <rPh sb="32" eb="33">
      <t>カ</t>
    </rPh>
    <rPh sb="35" eb="38">
      <t>トウタリョウ</t>
    </rPh>
    <phoneticPr fontId="3"/>
  </si>
  <si>
    <t>S-17’</t>
    <phoneticPr fontId="2"/>
  </si>
  <si>
    <t>S17’</t>
    <phoneticPr fontId="2"/>
  </si>
  <si>
    <t>090913-1-ホ</t>
    <phoneticPr fontId="2"/>
  </si>
  <si>
    <t>090913-1-5</t>
    <phoneticPr fontId="2"/>
  </si>
  <si>
    <t>スコリア細粒火山礫混じり褐色多源中粒砂サイズ土壌化火山灰</t>
    <rPh sb="4" eb="6">
      <t>サイリュウ</t>
    </rPh>
    <rPh sb="6" eb="10">
      <t>カザンレキマ</t>
    </rPh>
    <rPh sb="12" eb="14">
      <t>カッショク</t>
    </rPh>
    <rPh sb="14" eb="16">
      <t>タゲン</t>
    </rPh>
    <rPh sb="16" eb="19">
      <t>チュウリュウサ</t>
    </rPh>
    <rPh sb="22" eb="25">
      <t>ドジョウカ</t>
    </rPh>
    <rPh sb="25" eb="28">
      <t>カザンバイ</t>
    </rPh>
    <phoneticPr fontId="3"/>
  </si>
  <si>
    <t>020804-1-2</t>
    <phoneticPr fontId="3"/>
  </si>
  <si>
    <t>発泡良暗灰色＞赤褐色スコリア粗粒火山礫．グラニュールスコリアの気質持つ．</t>
    <rPh sb="0" eb="2">
      <t>ハッポウ</t>
    </rPh>
    <rPh sb="2" eb="3">
      <t>リョウ</t>
    </rPh>
    <rPh sb="3" eb="6">
      <t>アンハイイロ</t>
    </rPh>
    <rPh sb="7" eb="10">
      <t>セキカッショク</t>
    </rPh>
    <rPh sb="14" eb="16">
      <t>ソリュウ</t>
    </rPh>
    <rPh sb="16" eb="19">
      <t>カザンレキ</t>
    </rPh>
    <rPh sb="31" eb="34">
      <t>キシツモ</t>
    </rPh>
    <phoneticPr fontId="3"/>
  </si>
  <si>
    <t>スコリア粗粒火山礫混じり複成，雑色（赤褐色＞暗灰色＞褐色）グラニュール～粗粒砂火山灰．円磨良．</t>
    <rPh sb="4" eb="5">
      <t>ソ</t>
    </rPh>
    <rPh sb="5" eb="6">
      <t>リュウ</t>
    </rPh>
    <rPh sb="6" eb="9">
      <t>カザンレキ</t>
    </rPh>
    <rPh sb="9" eb="10">
      <t>マ</t>
    </rPh>
    <rPh sb="12" eb="14">
      <t>フクセイ</t>
    </rPh>
    <rPh sb="15" eb="17">
      <t>ザッショク</t>
    </rPh>
    <rPh sb="18" eb="21">
      <t>セキカッショク</t>
    </rPh>
    <rPh sb="22" eb="23">
      <t>アン</t>
    </rPh>
    <rPh sb="23" eb="25">
      <t>ハイイロ</t>
    </rPh>
    <rPh sb="26" eb="28">
      <t>カッショク</t>
    </rPh>
    <rPh sb="36" eb="37">
      <t>ホボ</t>
    </rPh>
    <rPh sb="37" eb="38">
      <t>ツブ</t>
    </rPh>
    <rPh sb="38" eb="39">
      <t>サ</t>
    </rPh>
    <rPh sb="39" eb="42">
      <t>カザンバイ</t>
    </rPh>
    <rPh sb="43" eb="45">
      <t>エンマ</t>
    </rPh>
    <rPh sb="45" eb="46">
      <t>リョウ</t>
    </rPh>
    <phoneticPr fontId="2"/>
  </si>
  <si>
    <t>細粒スコリア火山礫と極粗～粗粒砂の細互層．単層厚は0.5～1cm．</t>
    <rPh sb="0" eb="2">
      <t>サイリュウ</t>
    </rPh>
    <rPh sb="6" eb="9">
      <t>カザンレキ</t>
    </rPh>
    <rPh sb="10" eb="11">
      <t>ゴク</t>
    </rPh>
    <rPh sb="11" eb="12">
      <t>ソ</t>
    </rPh>
    <rPh sb="13" eb="14">
      <t>ソ</t>
    </rPh>
    <rPh sb="14" eb="15">
      <t>リュウ</t>
    </rPh>
    <rPh sb="15" eb="16">
      <t>サ</t>
    </rPh>
    <rPh sb="17" eb="18">
      <t>サイ</t>
    </rPh>
    <rPh sb="18" eb="19">
      <t>ゴ</t>
    </rPh>
    <rPh sb="19" eb="20">
      <t>ソウ</t>
    </rPh>
    <rPh sb="21" eb="23">
      <t>タンソウ</t>
    </rPh>
    <rPh sb="23" eb="24">
      <t>アツ</t>
    </rPh>
    <phoneticPr fontId="2"/>
  </si>
  <si>
    <t>TRB04</t>
    <phoneticPr fontId="2"/>
  </si>
  <si>
    <t>複成，雑色（褐色＞暗灰色＞赤褐色）粗粒砂火山灰基質に灰色溶岩片・スコリア含む．</t>
    <rPh sb="0" eb="2">
      <t>フクセイ</t>
    </rPh>
    <rPh sb="3" eb="5">
      <t>ザッショク</t>
    </rPh>
    <rPh sb="6" eb="8">
      <t>カッショク</t>
    </rPh>
    <rPh sb="9" eb="10">
      <t>アン</t>
    </rPh>
    <rPh sb="10" eb="12">
      <t>ハイイロ</t>
    </rPh>
    <rPh sb="13" eb="16">
      <t>セキカッショク</t>
    </rPh>
    <rPh sb="17" eb="18">
      <t>ソ</t>
    </rPh>
    <rPh sb="18" eb="19">
      <t>リュウ</t>
    </rPh>
    <rPh sb="19" eb="20">
      <t>サ</t>
    </rPh>
    <rPh sb="20" eb="23">
      <t>カザンバイ</t>
    </rPh>
    <rPh sb="23" eb="25">
      <t>キシツ</t>
    </rPh>
    <rPh sb="26" eb="28">
      <t>ハイイロ</t>
    </rPh>
    <rPh sb="28" eb="30">
      <t>ヨウガン</t>
    </rPh>
    <rPh sb="30" eb="31">
      <t>ヘン</t>
    </rPh>
    <rPh sb="36" eb="37">
      <t>フク</t>
    </rPh>
    <phoneticPr fontId="2"/>
  </si>
  <si>
    <t>TRB08</t>
    <phoneticPr fontId="2"/>
  </si>
  <si>
    <t>黒色軽石火山礫．厚い急冷縁を持ち内部が発泡した火山弾（最大径20cm）が破砕したものからなる．火山弾は下部に多い．黒色軽石には，白色部が少量混じる．石質岩片（灰色溶岩片＞赤色岩片＞斑糲岩）をまばらに含む．</t>
    <rPh sb="0" eb="2">
      <t>コクショク</t>
    </rPh>
    <rPh sb="2" eb="4">
      <t>カルイシ</t>
    </rPh>
    <rPh sb="4" eb="7">
      <t>カザンレキ</t>
    </rPh>
    <rPh sb="8" eb="9">
      <t>アツ</t>
    </rPh>
    <rPh sb="10" eb="12">
      <t>キュウレイ</t>
    </rPh>
    <rPh sb="12" eb="13">
      <t>エン</t>
    </rPh>
    <rPh sb="14" eb="15">
      <t>モ</t>
    </rPh>
    <rPh sb="16" eb="18">
      <t>ナイブ</t>
    </rPh>
    <rPh sb="19" eb="21">
      <t>ハッポウ</t>
    </rPh>
    <rPh sb="23" eb="26">
      <t>カザンダン</t>
    </rPh>
    <rPh sb="27" eb="29">
      <t>サイダイ</t>
    </rPh>
    <rPh sb="29" eb="30">
      <t>ケイ</t>
    </rPh>
    <rPh sb="36" eb="38">
      <t>ハサイ</t>
    </rPh>
    <rPh sb="47" eb="50">
      <t>カザンダン</t>
    </rPh>
    <rPh sb="51" eb="53">
      <t>カブ</t>
    </rPh>
    <rPh sb="54" eb="55">
      <t>オオ</t>
    </rPh>
    <rPh sb="57" eb="59">
      <t>コクショク</t>
    </rPh>
    <rPh sb="59" eb="61">
      <t>カルイシ</t>
    </rPh>
    <rPh sb="64" eb="66">
      <t>ハクショク</t>
    </rPh>
    <rPh sb="66" eb="67">
      <t>ブ</t>
    </rPh>
    <rPh sb="68" eb="70">
      <t>ショウリョウ</t>
    </rPh>
    <rPh sb="70" eb="71">
      <t>マ</t>
    </rPh>
    <rPh sb="74" eb="76">
      <t>セキシツ</t>
    </rPh>
    <rPh sb="76" eb="78">
      <t>ガンペン</t>
    </rPh>
    <rPh sb="79" eb="81">
      <t>ハイイロ</t>
    </rPh>
    <rPh sb="81" eb="84">
      <t>ヨウガンヘン</t>
    </rPh>
    <rPh sb="85" eb="87">
      <t>セキショク</t>
    </rPh>
    <rPh sb="87" eb="89">
      <t>ガンペン</t>
    </rPh>
    <rPh sb="90" eb="93">
      <t>ハンレイガン</t>
    </rPh>
    <rPh sb="99" eb="100">
      <t>フク</t>
    </rPh>
    <phoneticPr fontId="2"/>
  </si>
  <si>
    <t>土壌化多源粗粒砂〜中粒砂サイズ火山灰</t>
    <rPh sb="0" eb="3">
      <t>ドジョウカ</t>
    </rPh>
    <rPh sb="3" eb="5">
      <t>タゲン</t>
    </rPh>
    <rPh sb="5" eb="7">
      <t>ソリュウ</t>
    </rPh>
    <rPh sb="7" eb="8">
      <t>サ</t>
    </rPh>
    <rPh sb="9" eb="12">
      <t>チュウリュウサ</t>
    </rPh>
    <rPh sb="15" eb="18">
      <t>カザンバイ</t>
    </rPh>
    <phoneticPr fontId="3"/>
  </si>
  <si>
    <t>赤褐色発泡良不定形スコリア火山礫</t>
    <rPh sb="0" eb="3">
      <t>セキカッショク</t>
    </rPh>
    <rPh sb="3" eb="5">
      <t>ハッポウ</t>
    </rPh>
    <rPh sb="5" eb="6">
      <t>リョウ</t>
    </rPh>
    <rPh sb="6" eb="9">
      <t>フテイケイ</t>
    </rPh>
    <rPh sb="13" eb="16">
      <t>カザンレキ</t>
    </rPh>
    <phoneticPr fontId="3"/>
  </si>
  <si>
    <t>細粒火山礫混じり褐色土壌</t>
    <rPh sb="0" eb="2">
      <t>サイリュウ</t>
    </rPh>
    <rPh sb="2" eb="6">
      <t>カザンレキマ</t>
    </rPh>
    <rPh sb="8" eb="10">
      <t>カッショク</t>
    </rPh>
    <rPh sb="10" eb="12">
      <t>ドジョウ</t>
    </rPh>
    <phoneticPr fontId="3"/>
  </si>
  <si>
    <t>褐色発泡良不定形スコリア．火山灰基質欠く，淘汰良．</t>
    <rPh sb="0" eb="2">
      <t>カッショク</t>
    </rPh>
    <rPh sb="2" eb="4">
      <t>ハッポウ</t>
    </rPh>
    <rPh sb="4" eb="5">
      <t>リョウ</t>
    </rPh>
    <rPh sb="5" eb="8">
      <t>フテイケイ</t>
    </rPh>
    <rPh sb="13" eb="16">
      <t>カザンバイ</t>
    </rPh>
    <rPh sb="16" eb="19">
      <t>キシツカ</t>
    </rPh>
    <rPh sb="21" eb="24">
      <t>トウタリョウ</t>
    </rPh>
    <phoneticPr fontId="3"/>
  </si>
  <si>
    <t>褐色多源細礫〜粗粒砂サイズ火山灰，やや淘汰良</t>
    <rPh sb="0" eb="2">
      <t>カッショク</t>
    </rPh>
    <rPh sb="2" eb="4">
      <t>タゲン</t>
    </rPh>
    <rPh sb="4" eb="6">
      <t>サイレキ</t>
    </rPh>
    <rPh sb="7" eb="10">
      <t>ソリュウサ</t>
    </rPh>
    <rPh sb="13" eb="16">
      <t>カザンバイ</t>
    </rPh>
    <rPh sb="19" eb="22">
      <t>トウタリョウ</t>
    </rPh>
    <phoneticPr fontId="3"/>
  </si>
  <si>
    <t>基質支持の火山礫凝灰岩．</t>
    <rPh sb="0" eb="2">
      <t>キシツ</t>
    </rPh>
    <rPh sb="2" eb="4">
      <t>シジ</t>
    </rPh>
    <rPh sb="5" eb="8">
      <t>カザンレキ</t>
    </rPh>
    <rPh sb="8" eb="11">
      <t>ギョウカイガン</t>
    </rPh>
    <phoneticPr fontId="2"/>
  </si>
  <si>
    <t>暗褐色のスコリア細粒火山礫混じり淘汰不良粗～中粒砂火山灰．複成，円磨良．</t>
    <rPh sb="0" eb="1">
      <t>アン</t>
    </rPh>
    <rPh sb="1" eb="3">
      <t>カッショク</t>
    </rPh>
    <rPh sb="8" eb="10">
      <t>サイリュウ</t>
    </rPh>
    <rPh sb="10" eb="13">
      <t>カザンレキ</t>
    </rPh>
    <rPh sb="13" eb="14">
      <t>マ</t>
    </rPh>
    <rPh sb="16" eb="18">
      <t>トウタ</t>
    </rPh>
    <rPh sb="18" eb="20">
      <t>フリョウ</t>
    </rPh>
    <rPh sb="20" eb="21">
      <t>ソ</t>
    </rPh>
    <rPh sb="22" eb="23">
      <t>チュウ</t>
    </rPh>
    <rPh sb="23" eb="24">
      <t>リュウ</t>
    </rPh>
    <rPh sb="24" eb="25">
      <t>サ</t>
    </rPh>
    <rPh sb="25" eb="28">
      <t>カザンバイ</t>
    </rPh>
    <rPh sb="29" eb="30">
      <t>フク</t>
    </rPh>
    <rPh sb="30" eb="31">
      <t>セイ</t>
    </rPh>
    <rPh sb="32" eb="33">
      <t>エン</t>
    </rPh>
    <rPh sb="33" eb="34">
      <t>マ</t>
    </rPh>
    <rPh sb="34" eb="35">
      <t>リョウ</t>
    </rPh>
    <phoneticPr fontId="2"/>
  </si>
  <si>
    <t>黒～褐色スコリア粗粒火山礫．発泡良，淘汰良．逆級化層理．</t>
    <rPh sb="0" eb="1">
      <t>クロ</t>
    </rPh>
    <rPh sb="2" eb="4">
      <t>カッショク</t>
    </rPh>
    <rPh sb="8" eb="9">
      <t>ソ</t>
    </rPh>
    <rPh sb="9" eb="10">
      <t>リュウ</t>
    </rPh>
    <rPh sb="10" eb="13">
      <t>カザンレキ</t>
    </rPh>
    <rPh sb="14" eb="16">
      <t>ハッポウ</t>
    </rPh>
    <rPh sb="16" eb="17">
      <t>リョウ</t>
    </rPh>
    <rPh sb="18" eb="20">
      <t>トウタ</t>
    </rPh>
    <rPh sb="20" eb="21">
      <t>リョウ</t>
    </rPh>
    <rPh sb="22" eb="23">
      <t>ギャク</t>
    </rPh>
    <rPh sb="23" eb="25">
      <t>キュウカ</t>
    </rPh>
    <rPh sb="25" eb="27">
      <t>ソウリ</t>
    </rPh>
    <phoneticPr fontId="2"/>
  </si>
  <si>
    <t>赤色スコリア混じり複成，雑色（赤褐色＞褐色＞暗灰色）グラニュール～中粒砂火山灰．円磨良．</t>
    <rPh sb="0" eb="2">
      <t>セキショク</t>
    </rPh>
    <rPh sb="6" eb="7">
      <t>マ</t>
    </rPh>
    <rPh sb="9" eb="11">
      <t>フクセイ</t>
    </rPh>
    <rPh sb="12" eb="14">
      <t>ザッショク</t>
    </rPh>
    <rPh sb="15" eb="18">
      <t>セキカッショク</t>
    </rPh>
    <rPh sb="19" eb="21">
      <t>カッショク</t>
    </rPh>
    <rPh sb="22" eb="23">
      <t>アン</t>
    </rPh>
    <rPh sb="23" eb="25">
      <t>ハイイロ</t>
    </rPh>
    <rPh sb="33" eb="35">
      <t>チュウリュウ</t>
    </rPh>
    <rPh sb="35" eb="36">
      <t>サ</t>
    </rPh>
    <rPh sb="36" eb="39">
      <t>カザンバイ</t>
    </rPh>
    <rPh sb="40" eb="42">
      <t>エンマ</t>
    </rPh>
    <rPh sb="42" eb="43">
      <t>リョウ</t>
    </rPh>
    <phoneticPr fontId="2"/>
  </si>
  <si>
    <t>黒色緻密スコリア粗粒火山礫．灰色＞赤色石質火山礫．</t>
    <rPh sb="0" eb="2">
      <t>コクショク</t>
    </rPh>
    <rPh sb="2" eb="4">
      <t>チミツ</t>
    </rPh>
    <rPh sb="8" eb="9">
      <t>ソ</t>
    </rPh>
    <rPh sb="9" eb="10">
      <t>リュウ</t>
    </rPh>
    <rPh sb="10" eb="13">
      <t>カザンレキ</t>
    </rPh>
    <rPh sb="14" eb="16">
      <t>ハイイロ</t>
    </rPh>
    <rPh sb="17" eb="19">
      <t>セキショク</t>
    </rPh>
    <rPh sb="19" eb="21">
      <t>セキシツ</t>
    </rPh>
    <rPh sb="21" eb="24">
      <t>カザンレキ</t>
    </rPh>
    <phoneticPr fontId="2"/>
  </si>
  <si>
    <t>発泡やや良〜良スコリア火山礫．淘汰が良く，細礫サイズの基質を少量伴う．空隙あり．スコリアの表面はやや茶褐色．灰色〜赤色石質岩片を伴う．</t>
    <rPh sb="0" eb="2">
      <t>ハッポウ</t>
    </rPh>
    <rPh sb="4" eb="6">
      <t>リョウカラ</t>
    </rPh>
    <rPh sb="6" eb="7">
      <t>リョウ</t>
    </rPh>
    <rPh sb="11" eb="14">
      <t>カザンレキ</t>
    </rPh>
    <rPh sb="15" eb="17">
      <t>トウタ</t>
    </rPh>
    <rPh sb="18" eb="19">
      <t>ヨ</t>
    </rPh>
    <rPh sb="21" eb="23">
      <t>サイレキ</t>
    </rPh>
    <rPh sb="27" eb="29">
      <t>キシツ</t>
    </rPh>
    <rPh sb="30" eb="33">
      <t>ショウリョウトモナ</t>
    </rPh>
    <rPh sb="35" eb="37">
      <t>クウゲキ</t>
    </rPh>
    <rPh sb="45" eb="47">
      <t>ヒョウメン</t>
    </rPh>
    <rPh sb="50" eb="53">
      <t>チャカッショク</t>
    </rPh>
    <rPh sb="54" eb="63">
      <t>ハイイロカラセキショクセキシツガンペン</t>
    </rPh>
    <rPh sb="64" eb="65">
      <t>トモナ</t>
    </rPh>
    <phoneticPr fontId="3"/>
  </si>
  <si>
    <t>多源スコリア細粒火山礫〜粗粒火山灰．オレンジ＞暗灰色</t>
    <rPh sb="0" eb="2">
      <t>タゲン</t>
    </rPh>
    <rPh sb="6" eb="8">
      <t>サイリュ</t>
    </rPh>
    <rPh sb="8" eb="11">
      <t>カザンレキ</t>
    </rPh>
    <rPh sb="12" eb="14">
      <t>ソリュウ</t>
    </rPh>
    <rPh sb="14" eb="17">
      <t>カザンバイ</t>
    </rPh>
    <rPh sb="23" eb="26">
      <t>アンハイイロ</t>
    </rPh>
    <phoneticPr fontId="3"/>
  </si>
  <si>
    <t>岩相</t>
    <rPh sb="0" eb="2">
      <t>ガンソウ</t>
    </rPh>
    <phoneticPr fontId="2"/>
  </si>
  <si>
    <t>高密度洪水流</t>
    <rPh sb="0" eb="3">
      <t>コウミツド</t>
    </rPh>
    <rPh sb="3" eb="5">
      <t>コウズイ</t>
    </rPh>
    <rPh sb="5" eb="6">
      <t>リュウ</t>
    </rPh>
    <phoneticPr fontId="2"/>
  </si>
  <si>
    <t>黒色発泡不良スコリア火山礫，灰色〜赤色石質岩片混じり</t>
    <rPh sb="0" eb="6">
      <t>コクショクハッポウフリョウ</t>
    </rPh>
    <rPh sb="10" eb="13">
      <t>カザンレキ</t>
    </rPh>
    <rPh sb="14" eb="24">
      <t>ハイイロカラセキショクセキシツガンペンマ</t>
    </rPh>
    <phoneticPr fontId="3"/>
  </si>
  <si>
    <t>スコリア粗粒火山礫混じり複成，雑色（褐色＞暗灰色＞白色）極粗粒～中粒砂火山灰．</t>
    <rPh sb="4" eb="5">
      <t>ソ</t>
    </rPh>
    <rPh sb="5" eb="6">
      <t>リュウ</t>
    </rPh>
    <rPh sb="6" eb="9">
      <t>カザンレキ</t>
    </rPh>
    <rPh sb="9" eb="10">
      <t>マ</t>
    </rPh>
    <rPh sb="12" eb="14">
      <t>フクセイ</t>
    </rPh>
    <rPh sb="15" eb="17">
      <t>ザッショク</t>
    </rPh>
    <rPh sb="18" eb="20">
      <t>カッショク</t>
    </rPh>
    <rPh sb="21" eb="22">
      <t>アン</t>
    </rPh>
    <rPh sb="22" eb="24">
      <t>ハイイロ</t>
    </rPh>
    <rPh sb="25" eb="27">
      <t>ハクショク</t>
    </rPh>
    <rPh sb="28" eb="29">
      <t>ゴク</t>
    </rPh>
    <rPh sb="29" eb="30">
      <t>ソ</t>
    </rPh>
    <rPh sb="30" eb="31">
      <t>リュウ</t>
    </rPh>
    <rPh sb="32" eb="34">
      <t>チュウリュウ</t>
    </rPh>
    <rPh sb="34" eb="35">
      <t>サ</t>
    </rPh>
    <rPh sb="35" eb="38">
      <t>カザンバイ</t>
    </rPh>
    <phoneticPr fontId="2"/>
  </si>
  <si>
    <t>暗褐色土壌</t>
    <rPh sb="0" eb="1">
      <t>アン</t>
    </rPh>
    <rPh sb="1" eb="3">
      <t>カッショク</t>
    </rPh>
    <rPh sb="3" eb="5">
      <t>ドジョウ</t>
    </rPh>
    <phoneticPr fontId="3"/>
  </si>
  <si>
    <t>スコリア火山礫混じり褐色土壌</t>
    <rPh sb="4" eb="8">
      <t>カザンレキマ</t>
    </rPh>
    <rPh sb="10" eb="12">
      <t>カッショク</t>
    </rPh>
    <rPh sb="12" eb="14">
      <t>ドジョウ</t>
    </rPh>
    <phoneticPr fontId="3"/>
  </si>
  <si>
    <t>褐色発泡良不定形スコリア火山礫</t>
    <rPh sb="0" eb="2">
      <t>カッショク</t>
    </rPh>
    <rPh sb="2" eb="5">
      <t>ハッポウリョウ</t>
    </rPh>
    <rPh sb="5" eb="8">
      <t>フテイケイ</t>
    </rPh>
    <rPh sb="12" eb="15">
      <t>カザンレキ</t>
    </rPh>
    <phoneticPr fontId="3"/>
  </si>
  <si>
    <t>複成，雑色（赤褐色＞褐色＞暗灰色）グラニュール～中粒砂火山灰．円磨良．</t>
    <rPh sb="0" eb="2">
      <t>フクセイ</t>
    </rPh>
    <rPh sb="3" eb="5">
      <t>ザッショク</t>
    </rPh>
    <rPh sb="6" eb="9">
      <t>セキカッショク</t>
    </rPh>
    <rPh sb="10" eb="12">
      <t>カッショク</t>
    </rPh>
    <rPh sb="13" eb="14">
      <t>アン</t>
    </rPh>
    <rPh sb="14" eb="16">
      <t>ハイイロ</t>
    </rPh>
    <rPh sb="24" eb="26">
      <t>チュウリュウ</t>
    </rPh>
    <rPh sb="26" eb="27">
      <t>サ</t>
    </rPh>
    <rPh sb="27" eb="30">
      <t>カザンバイ</t>
    </rPh>
    <rPh sb="31" eb="33">
      <t>エンマ</t>
    </rPh>
    <rPh sb="33" eb="34">
      <t>リョウ</t>
    </rPh>
    <phoneticPr fontId="2"/>
  </si>
  <si>
    <t>複成，雑色（褐色～赤褐色）極粗～中粒砂火山灰．円磨良．</t>
    <rPh sb="0" eb="2">
      <t>フクセイ</t>
    </rPh>
    <rPh sb="3" eb="5">
      <t>ザッショク</t>
    </rPh>
    <rPh sb="6" eb="8">
      <t>カッショク</t>
    </rPh>
    <rPh sb="9" eb="12">
      <t>セキカッショク</t>
    </rPh>
    <rPh sb="13" eb="14">
      <t>ゴク</t>
    </rPh>
    <rPh sb="14" eb="15">
      <t>ソ</t>
    </rPh>
    <rPh sb="16" eb="17">
      <t>チュウ</t>
    </rPh>
    <rPh sb="17" eb="18">
      <t>リュウ</t>
    </rPh>
    <rPh sb="18" eb="19">
      <t>サ</t>
    </rPh>
    <rPh sb="19" eb="22">
      <t>カザンバイ</t>
    </rPh>
    <rPh sb="23" eb="25">
      <t>エンマ</t>
    </rPh>
    <rPh sb="25" eb="26">
      <t>リョウ</t>
    </rPh>
    <phoneticPr fontId="2"/>
  </si>
  <si>
    <t>多源粗粒火山灰</t>
    <rPh sb="0" eb="2">
      <t>タゲン</t>
    </rPh>
    <rPh sb="2" eb="4">
      <t>ソリュウ</t>
    </rPh>
    <rPh sb="4" eb="7">
      <t>カザンバイ</t>
    </rPh>
    <phoneticPr fontId="3"/>
  </si>
  <si>
    <t>高密度洪水流</t>
    <rPh sb="0" eb="3">
      <t>コウミツド</t>
    </rPh>
    <rPh sb="3" eb="5">
      <t>コウズイ</t>
    </rPh>
    <rPh sb="5" eb="6">
      <t>リュウ</t>
    </rPh>
    <phoneticPr fontId="3"/>
  </si>
  <si>
    <t>黒色土壌</t>
    <rPh sb="0" eb="4">
      <t>コクショクドジョウ</t>
    </rPh>
    <phoneticPr fontId="3"/>
  </si>
  <si>
    <t>多源，褐色砂質土壌</t>
    <rPh sb="0" eb="2">
      <t>タゲン</t>
    </rPh>
    <rPh sb="3" eb="5">
      <t>カッショク</t>
    </rPh>
    <rPh sb="5" eb="7">
      <t>サシツ</t>
    </rPh>
    <rPh sb="7" eb="9">
      <t>ドジョウ</t>
    </rPh>
    <phoneticPr fontId="3"/>
  </si>
  <si>
    <t>暗灰色発泡不良スコリア粗粒火山礫．淘汰良．</t>
    <rPh sb="0" eb="2">
      <t>アンハイイロ</t>
    </rPh>
    <rPh sb="2" eb="3">
      <t>チャカッショク</t>
    </rPh>
    <rPh sb="3" eb="5">
      <t>ハッポウ</t>
    </rPh>
    <rPh sb="5" eb="6">
      <t>フ</t>
    </rPh>
    <rPh sb="6" eb="7">
      <t>リョウ</t>
    </rPh>
    <rPh sb="11" eb="12">
      <t>ソ</t>
    </rPh>
    <rPh sb="12" eb="13">
      <t>リュウ</t>
    </rPh>
    <rPh sb="13" eb="16">
      <t>カザンレキ</t>
    </rPh>
    <rPh sb="17" eb="19">
      <t>トウタ</t>
    </rPh>
    <rPh sb="19" eb="20">
      <t>リョウ</t>
    </rPh>
    <phoneticPr fontId="2"/>
  </si>
  <si>
    <t>平行層理細礫〜中粒砂</t>
    <rPh sb="0" eb="4">
      <t>ヘイコウソウリ</t>
    </rPh>
    <rPh sb="4" eb="6">
      <t>サイレキ</t>
    </rPh>
    <rPh sb="7" eb="8">
      <t>チュウリュウサ</t>
    </rPh>
    <rPh sb="8" eb="9">
      <t>リュウ</t>
    </rPh>
    <rPh sb="9" eb="10">
      <t>サ</t>
    </rPh>
    <phoneticPr fontId="3"/>
  </si>
  <si>
    <t>黒色発泡良スコリア粗粒火山礫混じり細粒火山礫</t>
    <rPh sb="0" eb="2">
      <t>コクショク</t>
    </rPh>
    <rPh sb="2" eb="4">
      <t>ハッポウ</t>
    </rPh>
    <rPh sb="4" eb="5">
      <t>リョウ</t>
    </rPh>
    <rPh sb="9" eb="11">
      <t>ソリュウ</t>
    </rPh>
    <rPh sb="11" eb="15">
      <t>カザンレキマ</t>
    </rPh>
    <rPh sb="17" eb="19">
      <t>サイリュウ</t>
    </rPh>
    <rPh sb="19" eb="22">
      <t>カザンレキ</t>
    </rPh>
    <phoneticPr fontId="3"/>
  </si>
  <si>
    <t>スコリア粗粒火山礫．中央部は赤褐色，上部・下部は黒色混じり．発泡良，淘汰良．下部は細粒火山礫からなる．</t>
    <rPh sb="4" eb="5">
      <t>ソ</t>
    </rPh>
    <rPh sb="5" eb="6">
      <t>リュウ</t>
    </rPh>
    <rPh sb="6" eb="9">
      <t>カザンレキ</t>
    </rPh>
    <rPh sb="10" eb="13">
      <t>チュウオウブ</t>
    </rPh>
    <rPh sb="14" eb="17">
      <t>セキカッショク</t>
    </rPh>
    <rPh sb="18" eb="20">
      <t>ジョウブ</t>
    </rPh>
    <rPh sb="21" eb="23">
      <t>カブ</t>
    </rPh>
    <rPh sb="24" eb="26">
      <t>コクショク</t>
    </rPh>
    <rPh sb="26" eb="27">
      <t>マ</t>
    </rPh>
    <rPh sb="30" eb="32">
      <t>ハッポウ</t>
    </rPh>
    <rPh sb="32" eb="33">
      <t>リョウ</t>
    </rPh>
    <rPh sb="34" eb="36">
      <t>トウタ</t>
    </rPh>
    <rPh sb="36" eb="37">
      <t>リョウ</t>
    </rPh>
    <rPh sb="38" eb="40">
      <t>カブ</t>
    </rPh>
    <rPh sb="41" eb="43">
      <t>サイリュウ</t>
    </rPh>
    <rPh sb="43" eb="46">
      <t>カザンレキ</t>
    </rPh>
    <phoneticPr fontId="2"/>
  </si>
  <si>
    <t>418-3-4</t>
    <phoneticPr fontId="2"/>
  </si>
  <si>
    <t>スコリア粗粒火山礫混じり複成，雑色（褐色＞赤褐色＞白色）グラニュール～粗粒砂火山灰．</t>
    <rPh sb="4" eb="5">
      <t>ソ</t>
    </rPh>
    <rPh sb="5" eb="6">
      <t>リュウ</t>
    </rPh>
    <rPh sb="6" eb="9">
      <t>カザンレキ</t>
    </rPh>
    <rPh sb="9" eb="10">
      <t>マ</t>
    </rPh>
    <rPh sb="12" eb="14">
      <t>フクセイ</t>
    </rPh>
    <rPh sb="15" eb="17">
      <t>ザッショク</t>
    </rPh>
    <rPh sb="18" eb="20">
      <t>カッショク</t>
    </rPh>
    <rPh sb="21" eb="24">
      <t>セキカッショク</t>
    </rPh>
    <rPh sb="25" eb="27">
      <t>ハクショク</t>
    </rPh>
    <rPh sb="35" eb="36">
      <t>ソ</t>
    </rPh>
    <rPh sb="36" eb="37">
      <t>リュウ</t>
    </rPh>
    <rPh sb="37" eb="38">
      <t>サ</t>
    </rPh>
    <rPh sb="38" eb="41">
      <t>カザンバイ</t>
    </rPh>
    <phoneticPr fontId="2"/>
  </si>
  <si>
    <t>多源オレンジ色〜赤褐色スコリア細粒火山礫〜粗粒火山灰</t>
    <rPh sb="0" eb="2">
      <t>タゲン</t>
    </rPh>
    <rPh sb="6" eb="7">
      <t>イロ</t>
    </rPh>
    <rPh sb="8" eb="11">
      <t>セキカッショク</t>
    </rPh>
    <rPh sb="15" eb="17">
      <t>サイリュウ</t>
    </rPh>
    <rPh sb="17" eb="20">
      <t>カザンレキ</t>
    </rPh>
    <rPh sb="21" eb="23">
      <t>ソリュウ</t>
    </rPh>
    <rPh sb="23" eb="25">
      <t>カザンレキ</t>
    </rPh>
    <rPh sb="25" eb="26">
      <t>ハイ</t>
    </rPh>
    <phoneticPr fontId="3"/>
  </si>
  <si>
    <t>土壌化，多源細粒火山礫〜粗粒火山灰．オレンジ＞暗灰色</t>
    <rPh sb="0" eb="3">
      <t>ドジョウカ</t>
    </rPh>
    <rPh sb="4" eb="6">
      <t>タゲン</t>
    </rPh>
    <rPh sb="6" eb="8">
      <t>サイリュウ</t>
    </rPh>
    <rPh sb="8" eb="11">
      <t>カザンレキ</t>
    </rPh>
    <rPh sb="12" eb="14">
      <t>ソリュウ</t>
    </rPh>
    <rPh sb="14" eb="17">
      <t>カザンバイ</t>
    </rPh>
    <rPh sb="23" eb="26">
      <t>アンハイイロ</t>
    </rPh>
    <phoneticPr fontId="3"/>
  </si>
  <si>
    <t>黒～褐色スコリア粗粒火山礫．発泡良．細粒火山礫基質持つ．</t>
    <rPh sb="0" eb="1">
      <t>クロ</t>
    </rPh>
    <rPh sb="2" eb="4">
      <t>カッショク</t>
    </rPh>
    <rPh sb="8" eb="9">
      <t>ソ</t>
    </rPh>
    <rPh sb="9" eb="10">
      <t>リュウ</t>
    </rPh>
    <rPh sb="10" eb="13">
      <t>カザンレキ</t>
    </rPh>
    <rPh sb="14" eb="16">
      <t>ハッポウ</t>
    </rPh>
    <rPh sb="16" eb="17">
      <t>リョウ</t>
    </rPh>
    <rPh sb="18" eb="20">
      <t>サイリュウ</t>
    </rPh>
    <rPh sb="20" eb="23">
      <t>カザンレキ</t>
    </rPh>
    <rPh sb="23" eb="25">
      <t>キシツ</t>
    </rPh>
    <rPh sb="25" eb="26">
      <t>モ</t>
    </rPh>
    <phoneticPr fontId="2"/>
  </si>
  <si>
    <t>小礫混じりの成層黒色スコリアグラニュール～粗粒砂</t>
    <rPh sb="0" eb="1">
      <t>ショウ</t>
    </rPh>
    <rPh sb="1" eb="2">
      <t>レキ</t>
    </rPh>
    <rPh sb="2" eb="3">
      <t>マ</t>
    </rPh>
    <rPh sb="6" eb="8">
      <t>セイソウ</t>
    </rPh>
    <rPh sb="8" eb="10">
      <t>コクショク</t>
    </rPh>
    <rPh sb="21" eb="22">
      <t>ソ</t>
    </rPh>
    <rPh sb="22" eb="23">
      <t>リュウ</t>
    </rPh>
    <rPh sb="23" eb="24">
      <t>サ</t>
    </rPh>
    <phoneticPr fontId="2"/>
  </si>
  <si>
    <t>緻密スコリア粗粒火山礫混じり複成，雑色（褐色＞暗灰色＞赤褐色）グラニュール～中粒砂火山灰．上部にKwg軽石（径0.5mm以下）散在．</t>
    <rPh sb="0" eb="2">
      <t>チミツ</t>
    </rPh>
    <rPh sb="6" eb="7">
      <t>ソ</t>
    </rPh>
    <rPh sb="7" eb="8">
      <t>リュウ</t>
    </rPh>
    <rPh sb="8" eb="11">
      <t>カザンレキ</t>
    </rPh>
    <rPh sb="11" eb="12">
      <t>マ</t>
    </rPh>
    <rPh sb="14" eb="16">
      <t>フクセイ</t>
    </rPh>
    <rPh sb="17" eb="19">
      <t>ザッショク</t>
    </rPh>
    <rPh sb="20" eb="22">
      <t>カッショク</t>
    </rPh>
    <rPh sb="23" eb="24">
      <t>アン</t>
    </rPh>
    <rPh sb="24" eb="26">
      <t>ハイイロ</t>
    </rPh>
    <rPh sb="27" eb="30">
      <t>セキカッショク</t>
    </rPh>
    <rPh sb="38" eb="39">
      <t>チュウ</t>
    </rPh>
    <rPh sb="39" eb="40">
      <t>リュウ</t>
    </rPh>
    <rPh sb="40" eb="41">
      <t>サ</t>
    </rPh>
    <rPh sb="41" eb="44">
      <t>カザンバイ</t>
    </rPh>
    <rPh sb="45" eb="47">
      <t>ジョウブ</t>
    </rPh>
    <rPh sb="51" eb="53">
      <t>カルイシ</t>
    </rPh>
    <rPh sb="54" eb="55">
      <t>ケイ</t>
    </rPh>
    <rPh sb="60" eb="62">
      <t>イカ</t>
    </rPh>
    <rPh sb="63" eb="65">
      <t>サンザイ</t>
    </rPh>
    <phoneticPr fontId="2"/>
  </si>
  <si>
    <t>TRB21</t>
    <phoneticPr fontId="2"/>
  </si>
  <si>
    <t>TRB06</t>
    <phoneticPr fontId="2"/>
  </si>
  <si>
    <t>複成，雑色（赤褐色＞暗灰色＞褐色）グラニュール～中粒砂火山灰．円磨良．</t>
    <rPh sb="24" eb="25">
      <t>チュウ</t>
    </rPh>
    <phoneticPr fontId="2"/>
  </si>
  <si>
    <t>TRB05</t>
    <phoneticPr fontId="2"/>
  </si>
  <si>
    <t>褐色粗粒火山灰混じり赤褐色土壌．</t>
    <rPh sb="0" eb="2">
      <t>カッショク</t>
    </rPh>
    <rPh sb="2" eb="3">
      <t>ソ</t>
    </rPh>
    <rPh sb="3" eb="4">
      <t>リュウ</t>
    </rPh>
    <rPh sb="4" eb="7">
      <t>カザンバイ</t>
    </rPh>
    <rPh sb="7" eb="8">
      <t>マ</t>
    </rPh>
    <rPh sb="10" eb="13">
      <t>セキカッショク</t>
    </rPh>
    <rPh sb="13" eb="15">
      <t>ドジョウ</t>
    </rPh>
    <phoneticPr fontId="2"/>
  </si>
  <si>
    <t>土壌化風成層</t>
    <rPh sb="0" eb="6">
      <t>ドジョウカフウセイソウ</t>
    </rPh>
    <phoneticPr fontId="3"/>
  </si>
  <si>
    <t>黒色発泡良スコリア細粒火山礫．径1～3mm．赤色スコリア少量混じる．</t>
    <rPh sb="0" eb="2">
      <t>コクショク</t>
    </rPh>
    <rPh sb="2" eb="4">
      <t>ハッポウ</t>
    </rPh>
    <rPh sb="4" eb="5">
      <t>リョウ</t>
    </rPh>
    <rPh sb="9" eb="11">
      <t>サイリュウ</t>
    </rPh>
    <rPh sb="11" eb="14">
      <t>カザンレキ</t>
    </rPh>
    <rPh sb="15" eb="16">
      <t>ケイ</t>
    </rPh>
    <rPh sb="22" eb="24">
      <t>セキショク</t>
    </rPh>
    <rPh sb="28" eb="30">
      <t>ショウリョウ</t>
    </rPh>
    <rPh sb="30" eb="31">
      <t>マ</t>
    </rPh>
    <phoneticPr fontId="2"/>
  </si>
  <si>
    <t>黒色発泡良spinoseスコリア火山礫．淘汰良く，火山灰基質欠く．黒色スコリアは再溶融面持つものあり．赤色スコリア微量伴う．．</t>
    <rPh sb="0" eb="5">
      <t>コクショクハッポウリョウ</t>
    </rPh>
    <rPh sb="16" eb="19">
      <t>カザンレキ</t>
    </rPh>
    <rPh sb="20" eb="23">
      <t>トウタリョウ</t>
    </rPh>
    <rPh sb="25" eb="28">
      <t>カザンバイ</t>
    </rPh>
    <rPh sb="28" eb="31">
      <t>キシツカ</t>
    </rPh>
    <rPh sb="33" eb="35">
      <t>コクショク</t>
    </rPh>
    <rPh sb="40" eb="44">
      <t>サイヨウユウメン</t>
    </rPh>
    <rPh sb="44" eb="45">
      <t>モ</t>
    </rPh>
    <rPh sb="51" eb="53">
      <t>セキショク</t>
    </rPh>
    <rPh sb="57" eb="58">
      <t>ビ</t>
    </rPh>
    <rPh sb="58" eb="59">
      <t>セキシツガンペンショウリョウフク</t>
    </rPh>
    <rPh sb="59" eb="60">
      <t>トモナ</t>
    </rPh>
    <phoneticPr fontId="3"/>
  </si>
  <si>
    <t>黒色緻密スコリア火山礫</t>
    <rPh sb="0" eb="4">
      <t>コクショクチミツ</t>
    </rPh>
    <rPh sb="8" eb="11">
      <t>カザンレキ</t>
    </rPh>
    <phoneticPr fontId="3"/>
  </si>
  <si>
    <t>複成，雑色（褐色～赤褐色～暗灰色）グラニュール～粗粒砂火山灰．円磨良．</t>
    <rPh sb="0" eb="2">
      <t>フクセイ</t>
    </rPh>
    <rPh sb="3" eb="5">
      <t>ザッショク</t>
    </rPh>
    <rPh sb="6" eb="8">
      <t>カッショク</t>
    </rPh>
    <rPh sb="9" eb="12">
      <t>セキカッショク</t>
    </rPh>
    <rPh sb="13" eb="14">
      <t>アン</t>
    </rPh>
    <rPh sb="14" eb="16">
      <t>ハイイロ</t>
    </rPh>
    <rPh sb="24" eb="25">
      <t>ソ</t>
    </rPh>
    <rPh sb="25" eb="26">
      <t>リュウ</t>
    </rPh>
    <rPh sb="26" eb="27">
      <t>サ</t>
    </rPh>
    <rPh sb="27" eb="30">
      <t>カザンバイ</t>
    </rPh>
    <rPh sb="31" eb="33">
      <t>エンマ</t>
    </rPh>
    <rPh sb="33" eb="34">
      <t>リョウ</t>
    </rPh>
    <phoneticPr fontId="2"/>
  </si>
  <si>
    <t>黒色発泡良スコリア粗粒火山礫とスコリアグラニュールの互層．単層厚1～3cm．</t>
    <rPh sb="0" eb="2">
      <t>コクショク</t>
    </rPh>
    <rPh sb="2" eb="4">
      <t>ハッポウ</t>
    </rPh>
    <rPh sb="4" eb="5">
      <t>リョウ</t>
    </rPh>
    <rPh sb="9" eb="10">
      <t>ソ</t>
    </rPh>
    <rPh sb="10" eb="11">
      <t>リュウ</t>
    </rPh>
    <rPh sb="11" eb="14">
      <t>カザンレキ</t>
    </rPh>
    <rPh sb="26" eb="28">
      <t>ゴソウ</t>
    </rPh>
    <rPh sb="29" eb="31">
      <t>タンソウ</t>
    </rPh>
    <rPh sb="31" eb="32">
      <t>アツ</t>
    </rPh>
    <phoneticPr fontId="2"/>
  </si>
  <si>
    <t>TRB12</t>
    <phoneticPr fontId="2"/>
  </si>
  <si>
    <t>多源，多色（赤，茶，白，黒）粗粒〜中粒砂．円磨あり．</t>
    <rPh sb="0" eb="2">
      <t>タゲン</t>
    </rPh>
    <rPh sb="3" eb="5">
      <t>タショク</t>
    </rPh>
    <rPh sb="6" eb="7">
      <t>アカ</t>
    </rPh>
    <rPh sb="8" eb="9">
      <t>チャ</t>
    </rPh>
    <rPh sb="10" eb="11">
      <t>シロ</t>
    </rPh>
    <rPh sb="12" eb="13">
      <t>クロ</t>
    </rPh>
    <rPh sb="14" eb="19">
      <t>ソリュウカラチュウリュウ</t>
    </rPh>
    <rPh sb="19" eb="20">
      <t>サ</t>
    </rPh>
    <rPh sb="21" eb="23">
      <t>エンマ</t>
    </rPh>
    <phoneticPr fontId="3"/>
  </si>
  <si>
    <t>020804-1-4</t>
    <phoneticPr fontId="3"/>
  </si>
  <si>
    <t>020804-1-3</t>
    <phoneticPr fontId="3"/>
  </si>
  <si>
    <t>スランプ崩土</t>
    <rPh sb="4" eb="6">
      <t>ホウド</t>
    </rPh>
    <phoneticPr fontId="3"/>
  </si>
  <si>
    <t>多面体型発泡良白色軽石．淘汰良，基質欠く．</t>
    <rPh sb="0" eb="4">
      <t>タメンタイケイ</t>
    </rPh>
    <rPh sb="4" eb="6">
      <t>ハッポウ</t>
    </rPh>
    <rPh sb="6" eb="7">
      <t>リョウ</t>
    </rPh>
    <rPh sb="7" eb="9">
      <t>ハクショク</t>
    </rPh>
    <rPh sb="9" eb="11">
      <t>カルイシ</t>
    </rPh>
    <rPh sb="12" eb="15">
      <t>トウタリョウ</t>
    </rPh>
    <rPh sb="16" eb="19">
      <t>キシツカ</t>
    </rPh>
    <phoneticPr fontId="3"/>
  </si>
  <si>
    <t>土壌化風成層</t>
    <rPh sb="0" eb="2">
      <t>ドジョウ</t>
    </rPh>
    <rPh sb="2" eb="3">
      <t>カ</t>
    </rPh>
    <rPh sb="3" eb="6">
      <t>フウセイソウ</t>
    </rPh>
    <phoneticPr fontId="2"/>
  </si>
  <si>
    <t>多面体型緻密暗色安山岩軽石（一部白色縞あり）＋多種石質岩片</t>
    <rPh sb="0" eb="4">
      <t>タメンタイケイ</t>
    </rPh>
    <rPh sb="4" eb="6">
      <t>チミツ</t>
    </rPh>
    <rPh sb="6" eb="8">
      <t>アンショク</t>
    </rPh>
    <rPh sb="8" eb="11">
      <t>アンザンガン</t>
    </rPh>
    <rPh sb="11" eb="13">
      <t>カルイシ</t>
    </rPh>
    <rPh sb="14" eb="16">
      <t>イチブ</t>
    </rPh>
    <rPh sb="16" eb="18">
      <t>ハクショク</t>
    </rPh>
    <rPh sb="18" eb="19">
      <t>シマ</t>
    </rPh>
    <rPh sb="23" eb="25">
      <t>タシュ</t>
    </rPh>
    <rPh sb="25" eb="29">
      <t>セキシツガンペン</t>
    </rPh>
    <phoneticPr fontId="3"/>
  </si>
  <si>
    <t>1707 Ho</t>
    <phoneticPr fontId="3"/>
  </si>
  <si>
    <t>1707 Ho</t>
    <phoneticPr fontId="3"/>
  </si>
  <si>
    <t>TRB10</t>
    <phoneticPr fontId="2"/>
  </si>
  <si>
    <t>黒色スコリア細粒火山礫（径2〜6mm）</t>
    <rPh sb="0" eb="2">
      <t>コクショク</t>
    </rPh>
    <rPh sb="6" eb="11">
      <t>サイリュウカザンレキ</t>
    </rPh>
    <rPh sb="12" eb="13">
      <t>ケイ</t>
    </rPh>
    <phoneticPr fontId="3"/>
  </si>
  <si>
    <t>スコリア細粒火山礫混じり褐色土壌．</t>
    <rPh sb="4" eb="6">
      <t>サイリュウ</t>
    </rPh>
    <rPh sb="6" eb="9">
      <t>カザンレキ</t>
    </rPh>
    <rPh sb="9" eb="10">
      <t>マ</t>
    </rPh>
    <rPh sb="12" eb="14">
      <t>カッショク</t>
    </rPh>
    <rPh sb="14" eb="16">
      <t>ドジョウ</t>
    </rPh>
    <phoneticPr fontId="2"/>
  </si>
  <si>
    <t>ユニット名</t>
    <rPh sb="4" eb="5">
      <t>メイ</t>
    </rPh>
    <phoneticPr fontId="2"/>
  </si>
  <si>
    <t>TRB23</t>
    <phoneticPr fontId="2"/>
  </si>
  <si>
    <t>水蒸気爆発</t>
    <rPh sb="0" eb="3">
      <t>スイジョウキ</t>
    </rPh>
    <rPh sb="3" eb="5">
      <t>バクハツ</t>
    </rPh>
    <phoneticPr fontId="2"/>
  </si>
  <si>
    <t>サンプル</t>
    <phoneticPr fontId="2"/>
  </si>
  <si>
    <t>黒色発泡良スコリア細粒火山礫～粗粒砂火山灰．</t>
    <rPh sb="0" eb="2">
      <t>コクショク</t>
    </rPh>
    <rPh sb="2" eb="4">
      <t>ハッポウ</t>
    </rPh>
    <rPh sb="4" eb="5">
      <t>リョウ</t>
    </rPh>
    <rPh sb="9" eb="11">
      <t>サイリュウ</t>
    </rPh>
    <rPh sb="11" eb="14">
      <t>カザンレキ</t>
    </rPh>
    <rPh sb="15" eb="16">
      <t>ソ</t>
    </rPh>
    <rPh sb="16" eb="17">
      <t>リュウ</t>
    </rPh>
    <rPh sb="17" eb="18">
      <t>サ</t>
    </rPh>
    <rPh sb="18" eb="21">
      <t>カザンバイ</t>
    </rPh>
    <phoneticPr fontId="2"/>
  </si>
  <si>
    <t>複成，雑色（褐色～茶褐色～暗灰色）粗粒砂火山灰基質にまばらに溶岩片小礫含む．</t>
    <rPh sb="0" eb="2">
      <t>フクセイ</t>
    </rPh>
    <rPh sb="3" eb="5">
      <t>ザッショク</t>
    </rPh>
    <rPh sb="6" eb="8">
      <t>カッショク</t>
    </rPh>
    <rPh sb="9" eb="12">
      <t>チャカッショク</t>
    </rPh>
    <rPh sb="13" eb="14">
      <t>アン</t>
    </rPh>
    <rPh sb="14" eb="16">
      <t>ハイイロ</t>
    </rPh>
    <rPh sb="17" eb="18">
      <t>ソ</t>
    </rPh>
    <rPh sb="18" eb="19">
      <t>リュウ</t>
    </rPh>
    <rPh sb="19" eb="20">
      <t>サ</t>
    </rPh>
    <rPh sb="20" eb="23">
      <t>カザンバイ</t>
    </rPh>
    <rPh sb="23" eb="25">
      <t>キシツ</t>
    </rPh>
    <rPh sb="30" eb="32">
      <t>ヨウガン</t>
    </rPh>
    <rPh sb="32" eb="33">
      <t>ヘン</t>
    </rPh>
    <rPh sb="33" eb="34">
      <t>ショウ</t>
    </rPh>
    <rPh sb="34" eb="35">
      <t>レキ</t>
    </rPh>
    <rPh sb="35" eb="36">
      <t>フク</t>
    </rPh>
    <phoneticPr fontId="2"/>
  </si>
  <si>
    <t>暗灰色スコリア細粒火山礫．レンズ状</t>
    <rPh sb="0" eb="3">
      <t>アンハイイロ</t>
    </rPh>
    <rPh sb="7" eb="9">
      <t>サイリュウ</t>
    </rPh>
    <rPh sb="9" eb="12">
      <t>カザンレキ</t>
    </rPh>
    <rPh sb="16" eb="17">
      <t>ジョウ</t>
    </rPh>
    <phoneticPr fontId="3"/>
  </si>
  <si>
    <t>スコリア細粒火山礫混じり黒色土壌．</t>
    <rPh sb="4" eb="6">
      <t>サイリュウ</t>
    </rPh>
    <rPh sb="6" eb="9">
      <t>カザンレキ</t>
    </rPh>
    <rPh sb="9" eb="10">
      <t>マ</t>
    </rPh>
    <rPh sb="12" eb="14">
      <t>コクショク</t>
    </rPh>
    <rPh sb="14" eb="16">
      <t>ドジョウ</t>
    </rPh>
    <phoneticPr fontId="2"/>
  </si>
  <si>
    <t>スコリアグラニュール混じり黒色土壌．</t>
    <rPh sb="10" eb="11">
      <t>マ</t>
    </rPh>
    <rPh sb="13" eb="15">
      <t>コクショク</t>
    </rPh>
    <rPh sb="15" eb="17">
      <t>ドジョウ</t>
    </rPh>
    <phoneticPr fontId="2"/>
  </si>
  <si>
    <t>複成，雑色（褐色～赤褐色）グラニュール～中粗粒砂火山灰．円磨良．</t>
    <rPh sb="0" eb="2">
      <t>フクセイ</t>
    </rPh>
    <rPh sb="3" eb="5">
      <t>ザッショク</t>
    </rPh>
    <rPh sb="6" eb="8">
      <t>カッショク</t>
    </rPh>
    <rPh sb="9" eb="12">
      <t>セキカッショク</t>
    </rPh>
    <rPh sb="20" eb="21">
      <t>チュウ</t>
    </rPh>
    <rPh sb="21" eb="22">
      <t>ソ</t>
    </rPh>
    <rPh sb="22" eb="23">
      <t>リュウ</t>
    </rPh>
    <rPh sb="23" eb="24">
      <t>サ</t>
    </rPh>
    <rPh sb="24" eb="27">
      <t>カザンバイ</t>
    </rPh>
    <rPh sb="28" eb="30">
      <t>エンマ</t>
    </rPh>
    <rPh sb="30" eb="31">
      <t>リョウ</t>
    </rPh>
    <phoneticPr fontId="2"/>
  </si>
  <si>
    <t>スコリア粗粒火山礫混じり複成，雑色（褐色＞赤褐色＞暗灰色）．グラニュール～粗粒砂火山灰．</t>
    <rPh sb="4" eb="5">
      <t>ソ</t>
    </rPh>
    <rPh sb="5" eb="6">
      <t>リュウ</t>
    </rPh>
    <rPh sb="6" eb="9">
      <t>カザンレキ</t>
    </rPh>
    <rPh sb="9" eb="10">
      <t>マ</t>
    </rPh>
    <rPh sb="12" eb="14">
      <t>フクセイ</t>
    </rPh>
    <rPh sb="15" eb="17">
      <t>ザッショク</t>
    </rPh>
    <rPh sb="18" eb="20">
      <t>カッショク</t>
    </rPh>
    <rPh sb="21" eb="24">
      <t>セキカッショク</t>
    </rPh>
    <rPh sb="25" eb="26">
      <t>アン</t>
    </rPh>
    <rPh sb="26" eb="28">
      <t>ハイイロ</t>
    </rPh>
    <rPh sb="37" eb="38">
      <t>ソ</t>
    </rPh>
    <rPh sb="38" eb="39">
      <t>リュウ</t>
    </rPh>
    <rPh sb="39" eb="40">
      <t>サ</t>
    </rPh>
    <rPh sb="40" eb="43">
      <t>カザンバイ</t>
    </rPh>
    <phoneticPr fontId="2"/>
  </si>
  <si>
    <t>溶岩片・スコリア粗粒火山礫混じり黒色土壌．</t>
    <rPh sb="0" eb="3">
      <t>ヨウガンヘン</t>
    </rPh>
    <rPh sb="8" eb="9">
      <t>ソ</t>
    </rPh>
    <rPh sb="9" eb="10">
      <t>リュウ</t>
    </rPh>
    <rPh sb="10" eb="13">
      <t>カザンレキ</t>
    </rPh>
    <rPh sb="13" eb="14">
      <t>マ</t>
    </rPh>
    <rPh sb="16" eb="18">
      <t>コクショク</t>
    </rPh>
    <rPh sb="18" eb="20">
      <t>ドジョウ</t>
    </rPh>
    <phoneticPr fontId="2"/>
  </si>
  <si>
    <t>黒色＞黄色発泡不良スコリア細粒火山礫(6～1mm）．淘汰良．基底部は黄色＞黒色緻密スコリア粗粒火山礫．</t>
    <rPh sb="0" eb="2">
      <t>コクショク</t>
    </rPh>
    <rPh sb="3" eb="5">
      <t>キイロ</t>
    </rPh>
    <rPh sb="5" eb="7">
      <t>ハッポウ</t>
    </rPh>
    <rPh sb="7" eb="9">
      <t>フリョウ</t>
    </rPh>
    <rPh sb="13" eb="15">
      <t>サイリュウ</t>
    </rPh>
    <rPh sb="15" eb="18">
      <t>カザンレキ</t>
    </rPh>
    <rPh sb="26" eb="28">
      <t>トウタ</t>
    </rPh>
    <rPh sb="28" eb="29">
      <t>リョウ</t>
    </rPh>
    <rPh sb="30" eb="33">
      <t>キテイブ</t>
    </rPh>
    <rPh sb="34" eb="36">
      <t>キイロ</t>
    </rPh>
    <rPh sb="37" eb="39">
      <t>コクショク</t>
    </rPh>
    <rPh sb="39" eb="41">
      <t>チミツ</t>
    </rPh>
    <rPh sb="45" eb="46">
      <t>ソ</t>
    </rPh>
    <rPh sb="46" eb="47">
      <t>リュウ</t>
    </rPh>
    <rPh sb="47" eb="50">
      <t>カザンレキ</t>
    </rPh>
    <phoneticPr fontId="2"/>
  </si>
  <si>
    <t>TRB26</t>
    <phoneticPr fontId="2"/>
  </si>
  <si>
    <t>赤褐色スコリア混じり褐色土壌</t>
    <rPh sb="0" eb="3">
      <t>セキカッショク</t>
    </rPh>
    <rPh sb="7" eb="8">
      <t>マ</t>
    </rPh>
    <rPh sb="10" eb="12">
      <t>カッショク</t>
    </rPh>
    <rPh sb="12" eb="14">
      <t>ドジョウ</t>
    </rPh>
    <phoneticPr fontId="3"/>
  </si>
  <si>
    <t>スコリア粗粒火山礫混じり複成，雑色（褐色＞暗灰色＞白色）粗粒～中粒砂火山灰．</t>
    <rPh sb="4" eb="5">
      <t>ソ</t>
    </rPh>
    <rPh sb="5" eb="6">
      <t>リュウ</t>
    </rPh>
    <rPh sb="6" eb="9">
      <t>カザンレキ</t>
    </rPh>
    <rPh sb="9" eb="10">
      <t>マ</t>
    </rPh>
    <rPh sb="12" eb="14">
      <t>フクセイ</t>
    </rPh>
    <rPh sb="15" eb="17">
      <t>ザッショク</t>
    </rPh>
    <rPh sb="18" eb="20">
      <t>カッショク</t>
    </rPh>
    <rPh sb="21" eb="22">
      <t>アン</t>
    </rPh>
    <rPh sb="22" eb="24">
      <t>ハイイロ</t>
    </rPh>
    <rPh sb="25" eb="27">
      <t>ハクショク</t>
    </rPh>
    <rPh sb="28" eb="29">
      <t>ソ</t>
    </rPh>
    <rPh sb="29" eb="30">
      <t>リュウ</t>
    </rPh>
    <rPh sb="31" eb="33">
      <t>チュウリュウ</t>
    </rPh>
    <rPh sb="33" eb="34">
      <t>サ</t>
    </rPh>
    <rPh sb="34" eb="37">
      <t>カザンバイ</t>
    </rPh>
    <phoneticPr fontId="2"/>
  </si>
  <si>
    <t>風成層</t>
    <rPh sb="0" eb="3">
      <t>フウセイソウ</t>
    </rPh>
    <phoneticPr fontId="3"/>
  </si>
  <si>
    <t>発砲良赤褐色スコリア粗粒火山礫．基質欠く，淘汰極良．</t>
    <rPh sb="0" eb="2">
      <t>ハッポウ</t>
    </rPh>
    <rPh sb="2" eb="3">
      <t>リョウ</t>
    </rPh>
    <rPh sb="3" eb="6">
      <t>セキカッショク</t>
    </rPh>
    <rPh sb="10" eb="12">
      <t>ソリュウ</t>
    </rPh>
    <rPh sb="12" eb="15">
      <t>カザンレキ</t>
    </rPh>
    <rPh sb="16" eb="18">
      <t>キシツカク</t>
    </rPh>
    <rPh sb="18" eb="19">
      <t>カ</t>
    </rPh>
    <rPh sb="21" eb="23">
      <t>トウタ</t>
    </rPh>
    <rPh sb="23" eb="24">
      <t>ゴク</t>
    </rPh>
    <rPh sb="24" eb="25">
      <t>リョウ</t>
    </rPh>
    <phoneticPr fontId="3"/>
  </si>
  <si>
    <t>030225-3-1</t>
    <phoneticPr fontId="3"/>
  </si>
  <si>
    <t>スコリア細粒火山礫．正級化構造（基底部のみ粗い）．多くは2～3mm径．</t>
    <rPh sb="4" eb="6">
      <t>サイリュウ</t>
    </rPh>
    <rPh sb="6" eb="9">
      <t>カザンレキ</t>
    </rPh>
    <rPh sb="10" eb="11">
      <t>セイ</t>
    </rPh>
    <rPh sb="11" eb="13">
      <t>キュウカ</t>
    </rPh>
    <rPh sb="13" eb="15">
      <t>コウゾウ</t>
    </rPh>
    <rPh sb="16" eb="19">
      <t>キテイブ</t>
    </rPh>
    <rPh sb="21" eb="22">
      <t>アラ</t>
    </rPh>
    <rPh sb="25" eb="26">
      <t>オオ</t>
    </rPh>
    <rPh sb="33" eb="34">
      <t>ケイ</t>
    </rPh>
    <phoneticPr fontId="2"/>
  </si>
  <si>
    <t>土壌化風成層</t>
    <rPh sb="0" eb="2">
      <t>ドジョウ</t>
    </rPh>
    <rPh sb="2" eb="3">
      <t>カ</t>
    </rPh>
    <rPh sb="3" eb="4">
      <t>フウ</t>
    </rPh>
    <rPh sb="4" eb="6">
      <t>セイソウ</t>
    </rPh>
    <phoneticPr fontId="2"/>
  </si>
  <si>
    <t>418-3-3</t>
    <phoneticPr fontId="2"/>
  </si>
  <si>
    <t>1.5～2.0mm褐色スコリア火山灰，土壌化．</t>
    <rPh sb="9" eb="11">
      <t>カッショク</t>
    </rPh>
    <rPh sb="15" eb="18">
      <t>カザンバイ</t>
    </rPh>
    <rPh sb="19" eb="22">
      <t>ドジョウカ</t>
    </rPh>
    <phoneticPr fontId="2"/>
  </si>
  <si>
    <t>スコリア・溶岩片粗粒火山礫混じり複成，雑色（赤褐色＞褐色＞暗灰色）グラニュール～中粒砂火山灰．円磨良．</t>
    <rPh sb="5" eb="8">
      <t>ヨウガンヘン</t>
    </rPh>
    <rPh sb="8" eb="9">
      <t>ソ</t>
    </rPh>
    <rPh sb="9" eb="10">
      <t>リュウ</t>
    </rPh>
    <rPh sb="10" eb="13">
      <t>カザンレキ</t>
    </rPh>
    <rPh sb="13" eb="14">
      <t>マ</t>
    </rPh>
    <rPh sb="16" eb="18">
      <t>フクセイ</t>
    </rPh>
    <rPh sb="19" eb="21">
      <t>ザッショク</t>
    </rPh>
    <rPh sb="22" eb="25">
      <t>セキカッショク</t>
    </rPh>
    <rPh sb="26" eb="28">
      <t>カッショク</t>
    </rPh>
    <rPh sb="29" eb="30">
      <t>アン</t>
    </rPh>
    <rPh sb="30" eb="32">
      <t>ハイイロ</t>
    </rPh>
    <rPh sb="40" eb="42">
      <t>チュウリュウ</t>
    </rPh>
    <rPh sb="42" eb="43">
      <t>サ</t>
    </rPh>
    <rPh sb="43" eb="46">
      <t>カザンバイ</t>
    </rPh>
    <rPh sb="47" eb="49">
      <t>エンマ</t>
    </rPh>
    <rPh sb="49" eb="50">
      <t>リョウ</t>
    </rPh>
    <phoneticPr fontId="2"/>
  </si>
  <si>
    <t>多源スコリア細粒火山礫混じり褐色粗粒〜中粒火山灰</t>
    <rPh sb="0" eb="2">
      <t>タゲン</t>
    </rPh>
    <rPh sb="6" eb="8">
      <t>サイリュウ</t>
    </rPh>
    <rPh sb="8" eb="12">
      <t>カザンレキマ</t>
    </rPh>
    <rPh sb="14" eb="16">
      <t>カッショク</t>
    </rPh>
    <rPh sb="16" eb="18">
      <t>ソリュウ</t>
    </rPh>
    <rPh sb="19" eb="21">
      <t>チュウリュウ</t>
    </rPh>
    <rPh sb="21" eb="24">
      <t>カザンバイ</t>
    </rPh>
    <phoneticPr fontId="3"/>
  </si>
  <si>
    <t>発砲良赤褐色スコリア粗粒〜細粒火山礫．基質に火山灰欠く，淘汰良</t>
    <rPh sb="0" eb="2">
      <t>ハッポウ</t>
    </rPh>
    <rPh sb="2" eb="3">
      <t>リョウ</t>
    </rPh>
    <rPh sb="3" eb="6">
      <t>セキカッショク</t>
    </rPh>
    <rPh sb="10" eb="12">
      <t>ソリュウ</t>
    </rPh>
    <rPh sb="13" eb="15">
      <t>サイリュウ</t>
    </rPh>
    <rPh sb="15" eb="18">
      <t>カザンレキ</t>
    </rPh>
    <rPh sb="19" eb="21">
      <t>キシツ</t>
    </rPh>
    <rPh sb="22" eb="25">
      <t>カザンバイ</t>
    </rPh>
    <rPh sb="25" eb="26">
      <t>カ</t>
    </rPh>
    <rPh sb="28" eb="30">
      <t>トウタリョウ</t>
    </rPh>
    <rPh sb="30" eb="31">
      <t>リョウ</t>
    </rPh>
    <phoneticPr fontId="3"/>
  </si>
  <si>
    <t>褐色粗粒火山灰混じり黒色土壌．</t>
    <rPh sb="0" eb="2">
      <t>カッショク</t>
    </rPh>
    <rPh sb="2" eb="3">
      <t>ソ</t>
    </rPh>
    <rPh sb="3" eb="4">
      <t>リュウ</t>
    </rPh>
    <rPh sb="4" eb="7">
      <t>カザンバイ</t>
    </rPh>
    <rPh sb="7" eb="8">
      <t>マ</t>
    </rPh>
    <rPh sb="10" eb="12">
      <t>コクショク</t>
    </rPh>
    <rPh sb="12" eb="14">
      <t>ドジョウ</t>
    </rPh>
    <phoneticPr fontId="2"/>
  </si>
  <si>
    <t>スコリア粗粒火山礫混じり褐色粗粒～中粒火山灰，土壌化．</t>
    <rPh sb="4" eb="5">
      <t>ソ</t>
    </rPh>
    <rPh sb="5" eb="6">
      <t>リュウ</t>
    </rPh>
    <rPh sb="6" eb="9">
      <t>カザンレキ</t>
    </rPh>
    <rPh sb="9" eb="10">
      <t>マ</t>
    </rPh>
    <rPh sb="12" eb="14">
      <t>カッショク</t>
    </rPh>
    <rPh sb="14" eb="15">
      <t>ソ</t>
    </rPh>
    <rPh sb="15" eb="16">
      <t>リュウ</t>
    </rPh>
    <rPh sb="17" eb="19">
      <t>チュウリュウ</t>
    </rPh>
    <rPh sb="19" eb="22">
      <t>カザンバイ</t>
    </rPh>
    <rPh sb="23" eb="26">
      <t>ドジョウカ</t>
    </rPh>
    <phoneticPr fontId="2"/>
  </si>
  <si>
    <t>暗灰色発泡良スコリア火山礫．スコリア細粒火山礫基質に粗粒火山礫散在．</t>
    <rPh sb="0" eb="1">
      <t>アン</t>
    </rPh>
    <rPh sb="1" eb="3">
      <t>ハイイロ</t>
    </rPh>
    <rPh sb="3" eb="5">
      <t>ハッポウ</t>
    </rPh>
    <rPh sb="5" eb="6">
      <t>リョウ</t>
    </rPh>
    <rPh sb="10" eb="13">
      <t>カザンレキ</t>
    </rPh>
    <rPh sb="18" eb="20">
      <t>サイリュウ</t>
    </rPh>
    <rPh sb="20" eb="23">
      <t>カザンレキ</t>
    </rPh>
    <rPh sb="23" eb="25">
      <t>キシツ</t>
    </rPh>
    <rPh sb="26" eb="27">
      <t>ソ</t>
    </rPh>
    <rPh sb="27" eb="28">
      <t>リュウ</t>
    </rPh>
    <rPh sb="28" eb="31">
      <t>カザンレキ</t>
    </rPh>
    <rPh sb="31" eb="33">
      <t>サンザイ</t>
    </rPh>
    <phoneticPr fontId="2"/>
  </si>
  <si>
    <t>赤色スコリア粗粒火山礫混じり複成，雑色（褐色＞赤褐色）極粗粒～中粒砂火山灰．円磨良．</t>
    <rPh sb="0" eb="2">
      <t>セキショク</t>
    </rPh>
    <rPh sb="6" eb="7">
      <t>ソ</t>
    </rPh>
    <rPh sb="7" eb="8">
      <t>リュウ</t>
    </rPh>
    <rPh sb="8" eb="11">
      <t>カザンレキ</t>
    </rPh>
    <rPh sb="11" eb="12">
      <t>マ</t>
    </rPh>
    <rPh sb="14" eb="16">
      <t>フクセイ</t>
    </rPh>
    <rPh sb="17" eb="19">
      <t>ザッショク</t>
    </rPh>
    <rPh sb="20" eb="22">
      <t>カッショク</t>
    </rPh>
    <rPh sb="23" eb="24">
      <t>セキ</t>
    </rPh>
    <rPh sb="24" eb="26">
      <t>カッショク</t>
    </rPh>
    <rPh sb="27" eb="28">
      <t>ゴク</t>
    </rPh>
    <rPh sb="28" eb="29">
      <t>ソ</t>
    </rPh>
    <rPh sb="29" eb="30">
      <t>リュウ</t>
    </rPh>
    <rPh sb="31" eb="33">
      <t>チュウリュウ</t>
    </rPh>
    <rPh sb="33" eb="34">
      <t>サ</t>
    </rPh>
    <rPh sb="34" eb="37">
      <t>カザンバイ</t>
    </rPh>
    <rPh sb="38" eb="40">
      <t>エンマ</t>
    </rPh>
    <rPh sb="40" eb="41">
      <t>リョウ</t>
    </rPh>
    <phoneticPr fontId="2"/>
  </si>
  <si>
    <t>複成，雑色（暗灰色＜褐色＜赤褐色）グラニュール～中粒砂火山灰．円磨良．</t>
    <rPh sb="0" eb="2">
      <t>フクセイ</t>
    </rPh>
    <rPh sb="3" eb="4">
      <t>ザツ</t>
    </rPh>
    <rPh sb="4" eb="5">
      <t>イロ</t>
    </rPh>
    <rPh sb="6" eb="7">
      <t>アン</t>
    </rPh>
    <rPh sb="7" eb="9">
      <t>ハイイロ</t>
    </rPh>
    <rPh sb="10" eb="12">
      <t>カッショク</t>
    </rPh>
    <rPh sb="13" eb="16">
      <t>セキカッショク</t>
    </rPh>
    <rPh sb="24" eb="26">
      <t>チュウリュウ</t>
    </rPh>
    <rPh sb="26" eb="27">
      <t>サ</t>
    </rPh>
    <rPh sb="27" eb="30">
      <t>カザンバイ</t>
    </rPh>
    <rPh sb="31" eb="33">
      <t>エンマ</t>
    </rPh>
    <rPh sb="33" eb="34">
      <t>リョウ</t>
    </rPh>
    <phoneticPr fontId="2"/>
  </si>
  <si>
    <t>白色発泡良軽石粗粒火山礫．</t>
    <rPh sb="0" eb="2">
      <t>ハクショク</t>
    </rPh>
    <rPh sb="2" eb="4">
      <t>ハッポウ</t>
    </rPh>
    <rPh sb="4" eb="5">
      <t>リョウ</t>
    </rPh>
    <rPh sb="5" eb="7">
      <t>カルイシ</t>
    </rPh>
    <rPh sb="7" eb="8">
      <t>ソ</t>
    </rPh>
    <rPh sb="8" eb="9">
      <t>リュウ</t>
    </rPh>
    <rPh sb="9" eb="12">
      <t>カザンレキ</t>
    </rPh>
    <phoneticPr fontId="2"/>
  </si>
  <si>
    <t>茶褐色～赤褐色発泡極良スコリア火山礫．細粒火山礫基質に，粗粒火山礫散在．</t>
    <rPh sb="0" eb="3">
      <t>チャカッショク</t>
    </rPh>
    <rPh sb="4" eb="7">
      <t>セキカッショク</t>
    </rPh>
    <rPh sb="7" eb="9">
      <t>ハッポウ</t>
    </rPh>
    <rPh sb="9" eb="10">
      <t>ゴク</t>
    </rPh>
    <rPh sb="10" eb="11">
      <t>リョウ</t>
    </rPh>
    <rPh sb="15" eb="18">
      <t>カザンレキ</t>
    </rPh>
    <rPh sb="19" eb="21">
      <t>サイリュウ</t>
    </rPh>
    <rPh sb="21" eb="24">
      <t>カザンレキ</t>
    </rPh>
    <rPh sb="24" eb="26">
      <t>キシツ</t>
    </rPh>
    <rPh sb="28" eb="29">
      <t>ソ</t>
    </rPh>
    <rPh sb="29" eb="30">
      <t>リュウ</t>
    </rPh>
    <rPh sb="30" eb="33">
      <t>カザンレキ</t>
    </rPh>
    <rPh sb="33" eb="35">
      <t>サンザイ</t>
    </rPh>
    <phoneticPr fontId="2"/>
  </si>
  <si>
    <t>赤褐色～茶褐色発泡良スコリア粗粒火山礫．粒間にグラニュールスコリア．基質に火山灰欠く．</t>
    <rPh sb="0" eb="3">
      <t>セキカッショク</t>
    </rPh>
    <rPh sb="4" eb="7">
      <t>チャカッショク</t>
    </rPh>
    <rPh sb="7" eb="9">
      <t>ハッポウ</t>
    </rPh>
    <rPh sb="9" eb="10">
      <t>リョウ</t>
    </rPh>
    <rPh sb="14" eb="15">
      <t>ソ</t>
    </rPh>
    <rPh sb="15" eb="16">
      <t>リュウ</t>
    </rPh>
    <rPh sb="16" eb="19">
      <t>カザンレキ</t>
    </rPh>
    <rPh sb="20" eb="22">
      <t>リュウカン</t>
    </rPh>
    <rPh sb="34" eb="36">
      <t>キシツ</t>
    </rPh>
    <rPh sb="37" eb="40">
      <t>カザンバイ</t>
    </rPh>
    <rPh sb="40" eb="41">
      <t>カ</t>
    </rPh>
    <phoneticPr fontId="2"/>
  </si>
  <si>
    <t>スコリア粗粒火山礫まじり黒色土壌</t>
    <rPh sb="4" eb="5">
      <t>ソ</t>
    </rPh>
    <rPh sb="5" eb="6">
      <t>リュウ</t>
    </rPh>
    <rPh sb="6" eb="9">
      <t>カザンレキ</t>
    </rPh>
    <rPh sb="12" eb="14">
      <t>コクショク</t>
    </rPh>
    <rPh sb="14" eb="16">
      <t>ドジョウ</t>
    </rPh>
    <phoneticPr fontId="2"/>
  </si>
  <si>
    <t>YM08</t>
    <phoneticPr fontId="2"/>
  </si>
  <si>
    <t>YM09</t>
    <phoneticPr fontId="2"/>
  </si>
  <si>
    <t>YM10</t>
    <phoneticPr fontId="2"/>
  </si>
  <si>
    <t>褐色～赤褐色発泡良粗粒スコリア．</t>
    <rPh sb="0" eb="2">
      <t>カッショク</t>
    </rPh>
    <rPh sb="3" eb="6">
      <t>セキカッショク</t>
    </rPh>
    <rPh sb="6" eb="8">
      <t>ハッポウ</t>
    </rPh>
    <rPh sb="8" eb="9">
      <t>リョウ</t>
    </rPh>
    <rPh sb="9" eb="10">
      <t>ソ</t>
    </rPh>
    <rPh sb="10" eb="11">
      <t>リュウ</t>
    </rPh>
    <phoneticPr fontId="2"/>
  </si>
  <si>
    <t>黒色発泡良スコリア粗粒火山礫．赤色スコリアと灰色溶岩片をまばらに含む．淘汰良く，粒間に細粒火山礫散在．下部には，粗粒の牛糞状スコリア多い．</t>
    <rPh sb="0" eb="2">
      <t>コクショク</t>
    </rPh>
    <rPh sb="2" eb="4">
      <t>ハッポウ</t>
    </rPh>
    <rPh sb="4" eb="5">
      <t>リョウ</t>
    </rPh>
    <rPh sb="9" eb="10">
      <t>ソ</t>
    </rPh>
    <rPh sb="10" eb="11">
      <t>リュウ</t>
    </rPh>
    <rPh sb="11" eb="14">
      <t>カザンレキ</t>
    </rPh>
    <rPh sb="15" eb="17">
      <t>セキショク</t>
    </rPh>
    <rPh sb="22" eb="24">
      <t>ハイイロ</t>
    </rPh>
    <rPh sb="24" eb="27">
      <t>ヨウガンヘン</t>
    </rPh>
    <rPh sb="32" eb="33">
      <t>フク</t>
    </rPh>
    <rPh sb="35" eb="37">
      <t>トウタ</t>
    </rPh>
    <rPh sb="37" eb="38">
      <t>ヨ</t>
    </rPh>
    <rPh sb="40" eb="42">
      <t>リュウカン</t>
    </rPh>
    <rPh sb="43" eb="45">
      <t>サイリュウ</t>
    </rPh>
    <rPh sb="45" eb="48">
      <t>カザンレキ</t>
    </rPh>
    <rPh sb="48" eb="50">
      <t>サンザイ</t>
    </rPh>
    <rPh sb="51" eb="53">
      <t>カブ</t>
    </rPh>
    <rPh sb="56" eb="57">
      <t>ソ</t>
    </rPh>
    <rPh sb="57" eb="58">
      <t>リュウ</t>
    </rPh>
    <rPh sb="59" eb="61">
      <t>ギュウフン</t>
    </rPh>
    <rPh sb="61" eb="62">
      <t>ジョウ</t>
    </rPh>
    <rPh sb="66" eb="67">
      <t>オオ</t>
    </rPh>
    <phoneticPr fontId="2"/>
  </si>
  <si>
    <t>TRB13</t>
    <phoneticPr fontId="2"/>
  </si>
  <si>
    <t>褐色中粒砂火山灰基質に雑色（暗灰～赤褐～白色）グラニュール～粗粒砂混じる．複成，円磨良．</t>
    <rPh sb="0" eb="2">
      <t>カッショク</t>
    </rPh>
    <rPh sb="2" eb="4">
      <t>チュウリュウ</t>
    </rPh>
    <rPh sb="4" eb="5">
      <t>サ</t>
    </rPh>
    <rPh sb="5" eb="8">
      <t>カザンバイ</t>
    </rPh>
    <rPh sb="8" eb="10">
      <t>キシツ</t>
    </rPh>
    <rPh sb="11" eb="13">
      <t>ザッショク</t>
    </rPh>
    <rPh sb="14" eb="15">
      <t>アン</t>
    </rPh>
    <rPh sb="15" eb="16">
      <t>ハイ</t>
    </rPh>
    <rPh sb="17" eb="18">
      <t>セキ</t>
    </rPh>
    <rPh sb="18" eb="19">
      <t>ヌノコ</t>
    </rPh>
    <rPh sb="20" eb="22">
      <t>ハクショク</t>
    </rPh>
    <rPh sb="30" eb="31">
      <t>ソ</t>
    </rPh>
    <rPh sb="31" eb="32">
      <t>ツブ</t>
    </rPh>
    <rPh sb="32" eb="33">
      <t>スナ</t>
    </rPh>
    <rPh sb="33" eb="34">
      <t>マ</t>
    </rPh>
    <phoneticPr fontId="2"/>
  </si>
  <si>
    <t>黒色～茶褐色発泡良スコリア火山礫．淘汰良，粒間にグラニュールスコリア伴う．</t>
    <rPh sb="0" eb="2">
      <t>コクショク</t>
    </rPh>
    <rPh sb="3" eb="6">
      <t>チャカッショク</t>
    </rPh>
    <rPh sb="6" eb="8">
      <t>ハッポウ</t>
    </rPh>
    <rPh sb="8" eb="9">
      <t>リョウ</t>
    </rPh>
    <rPh sb="13" eb="16">
      <t>カザンレキ</t>
    </rPh>
    <rPh sb="17" eb="19">
      <t>トウタ</t>
    </rPh>
    <rPh sb="19" eb="20">
      <t>リョウ</t>
    </rPh>
    <rPh sb="21" eb="23">
      <t>リュウカン</t>
    </rPh>
    <rPh sb="34" eb="35">
      <t>トモナ</t>
    </rPh>
    <phoneticPr fontId="2"/>
  </si>
  <si>
    <t>固結した複成，雑色（暗灰色＞赤色）グラニュール～粗粒砂スコリア及び結晶片火山灰．連続性の悪い層理持つ．</t>
    <rPh sb="0" eb="2">
      <t>コケツ</t>
    </rPh>
    <rPh sb="4" eb="6">
      <t>フクセイ</t>
    </rPh>
    <rPh sb="7" eb="9">
      <t>ザッショク</t>
    </rPh>
    <rPh sb="10" eb="11">
      <t>アン</t>
    </rPh>
    <rPh sb="11" eb="13">
      <t>ハイイロ</t>
    </rPh>
    <rPh sb="14" eb="16">
      <t>セキショク</t>
    </rPh>
    <rPh sb="24" eb="25">
      <t>ソ</t>
    </rPh>
    <rPh sb="25" eb="26">
      <t>リュウ</t>
    </rPh>
    <rPh sb="26" eb="27">
      <t>サ</t>
    </rPh>
    <rPh sb="31" eb="32">
      <t>オヨ</t>
    </rPh>
    <rPh sb="33" eb="35">
      <t>ケッショウ</t>
    </rPh>
    <rPh sb="35" eb="36">
      <t>ヘン</t>
    </rPh>
    <rPh sb="36" eb="39">
      <t>カザンバイ</t>
    </rPh>
    <rPh sb="40" eb="43">
      <t>レンゾクセイ</t>
    </rPh>
    <rPh sb="44" eb="45">
      <t>ワル</t>
    </rPh>
    <rPh sb="46" eb="48">
      <t>ソウリ</t>
    </rPh>
    <rPh sb="48" eb="49">
      <t>モ</t>
    </rPh>
    <phoneticPr fontId="2"/>
  </si>
  <si>
    <t>黒～褐色スコリア粗粒～細粒火山礫．発泡良．</t>
    <rPh sb="0" eb="1">
      <t>クロ</t>
    </rPh>
    <rPh sb="2" eb="4">
      <t>カッショク</t>
    </rPh>
    <rPh sb="8" eb="9">
      <t>ソ</t>
    </rPh>
    <rPh sb="9" eb="10">
      <t>リュウ</t>
    </rPh>
    <rPh sb="11" eb="13">
      <t>サイリュウ</t>
    </rPh>
    <rPh sb="13" eb="16">
      <t>カザンレキ</t>
    </rPh>
    <rPh sb="17" eb="19">
      <t>ハッポウ</t>
    </rPh>
    <rPh sb="19" eb="20">
      <t>リョウ</t>
    </rPh>
    <phoneticPr fontId="2"/>
  </si>
  <si>
    <t>418-3-6</t>
    <phoneticPr fontId="2"/>
  </si>
  <si>
    <t>TRB09</t>
    <phoneticPr fontId="2"/>
  </si>
  <si>
    <t>TRB11</t>
    <phoneticPr fontId="2"/>
  </si>
  <si>
    <t>基質支持の塊状亜角礫．基質は複成，雑色（暗灰色＞赤褐色）グラニュール～細粒砂火山灰．未淘汰．</t>
    <rPh sb="0" eb="2">
      <t>キシツ</t>
    </rPh>
    <rPh sb="2" eb="4">
      <t>シジ</t>
    </rPh>
    <rPh sb="5" eb="7">
      <t>カイジョウ</t>
    </rPh>
    <rPh sb="7" eb="8">
      <t>ア</t>
    </rPh>
    <rPh sb="8" eb="9">
      <t>カク</t>
    </rPh>
    <rPh sb="9" eb="10">
      <t>レキ</t>
    </rPh>
    <rPh sb="11" eb="13">
      <t>キシツ</t>
    </rPh>
    <rPh sb="14" eb="16">
      <t>フクセイ</t>
    </rPh>
    <rPh sb="17" eb="19">
      <t>ザッショク</t>
    </rPh>
    <rPh sb="20" eb="21">
      <t>アン</t>
    </rPh>
    <rPh sb="21" eb="22">
      <t>ハイ</t>
    </rPh>
    <rPh sb="22" eb="23">
      <t>ショク</t>
    </rPh>
    <rPh sb="24" eb="27">
      <t>セキカッショク</t>
    </rPh>
    <rPh sb="35" eb="37">
      <t>サイリュウ</t>
    </rPh>
    <rPh sb="37" eb="38">
      <t>サ</t>
    </rPh>
    <rPh sb="38" eb="41">
      <t>カザンバイ</t>
    </rPh>
    <rPh sb="42" eb="43">
      <t>ミ</t>
    </rPh>
    <rPh sb="43" eb="45">
      <t>トウタ</t>
    </rPh>
    <phoneticPr fontId="2"/>
  </si>
  <si>
    <t>スコリア粗粒火山礫・Kwg軽石極粗粒～粗粒火山灰混じり複成，雑色（褐色＞赤褐色＞暗灰色）グラニュール～中粒砂火山灰．</t>
    <rPh sb="4" eb="5">
      <t>ソ</t>
    </rPh>
    <rPh sb="5" eb="6">
      <t>リュウ</t>
    </rPh>
    <rPh sb="6" eb="9">
      <t>カザンレキ</t>
    </rPh>
    <rPh sb="13" eb="15">
      <t>カルイシ</t>
    </rPh>
    <rPh sb="15" eb="16">
      <t>ゴク</t>
    </rPh>
    <rPh sb="16" eb="17">
      <t>ソ</t>
    </rPh>
    <rPh sb="17" eb="18">
      <t>リュウ</t>
    </rPh>
    <rPh sb="19" eb="20">
      <t>ソ</t>
    </rPh>
    <rPh sb="20" eb="21">
      <t>リュウ</t>
    </rPh>
    <rPh sb="21" eb="24">
      <t>カザンバイ</t>
    </rPh>
    <rPh sb="24" eb="25">
      <t>マ</t>
    </rPh>
    <rPh sb="27" eb="29">
      <t>フクセイ</t>
    </rPh>
    <rPh sb="30" eb="32">
      <t>ザッショク</t>
    </rPh>
    <rPh sb="33" eb="35">
      <t>カッショク</t>
    </rPh>
    <rPh sb="36" eb="39">
      <t>セキカッショク</t>
    </rPh>
    <rPh sb="40" eb="41">
      <t>アン</t>
    </rPh>
    <rPh sb="41" eb="43">
      <t>ハイイロ</t>
    </rPh>
    <rPh sb="51" eb="53">
      <t>チュウリュウ</t>
    </rPh>
    <rPh sb="53" eb="54">
      <t>サ</t>
    </rPh>
    <rPh sb="54" eb="57">
      <t>カザンバイ</t>
    </rPh>
    <phoneticPr fontId="2"/>
  </si>
  <si>
    <t>明灰色軽石粗粒火山礫．淘汰良，基質欠く．</t>
    <rPh sb="0" eb="1">
      <t>メイ</t>
    </rPh>
    <rPh sb="1" eb="3">
      <t>ハイイロ</t>
    </rPh>
    <rPh sb="3" eb="5">
      <t>カルイシ</t>
    </rPh>
    <rPh sb="5" eb="6">
      <t>ソ</t>
    </rPh>
    <rPh sb="6" eb="7">
      <t>リュウ</t>
    </rPh>
    <rPh sb="7" eb="10">
      <t>カザンレキ</t>
    </rPh>
    <rPh sb="11" eb="13">
      <t>トウタ</t>
    </rPh>
    <rPh sb="13" eb="14">
      <t>リョウ</t>
    </rPh>
    <rPh sb="15" eb="17">
      <t>キシツ</t>
    </rPh>
    <rPh sb="17" eb="18">
      <t>カ</t>
    </rPh>
    <phoneticPr fontId="2"/>
  </si>
  <si>
    <t>御殿場岩屑流堆積物</t>
    <rPh sb="0" eb="3">
      <t>ゴテンバ</t>
    </rPh>
    <rPh sb="3" eb="5">
      <t>ガンセツ</t>
    </rPh>
    <rPh sb="5" eb="6">
      <t>リュウ</t>
    </rPh>
    <rPh sb="6" eb="9">
      <t>タイセキブツ</t>
    </rPh>
    <phoneticPr fontId="2"/>
  </si>
  <si>
    <t>TRB25</t>
    <phoneticPr fontId="2"/>
  </si>
  <si>
    <t>多源褐色粗粒砂〜中粒砂サイズ火山灰</t>
    <rPh sb="0" eb="2">
      <t>タゲン</t>
    </rPh>
    <rPh sb="2" eb="4">
      <t>カッショク</t>
    </rPh>
    <rPh sb="4" eb="7">
      <t>ソリュウサ</t>
    </rPh>
    <rPh sb="8" eb="11">
      <t>チュウリュウサ</t>
    </rPh>
    <rPh sb="14" eb="17">
      <t>カザンバイ</t>
    </rPh>
    <phoneticPr fontId="3"/>
  </si>
  <si>
    <t>暗灰色緻密スコリア粗粒〜細粒火山礫．</t>
    <rPh sb="0" eb="3">
      <t>アンハイイロ</t>
    </rPh>
    <rPh sb="3" eb="5">
      <t>チミツ</t>
    </rPh>
    <rPh sb="9" eb="11">
      <t>ソリュウ</t>
    </rPh>
    <rPh sb="12" eb="14">
      <t>サイリュウ</t>
    </rPh>
    <rPh sb="14" eb="17">
      <t>カザンレキ</t>
    </rPh>
    <phoneticPr fontId="3"/>
  </si>
  <si>
    <t>黒色土壌</t>
    <rPh sb="0" eb="2">
      <t>コクショク</t>
    </rPh>
    <rPh sb="2" eb="4">
      <t>ドジョウ</t>
    </rPh>
    <phoneticPr fontId="3"/>
  </si>
  <si>
    <t>スコリア粗粒火山礫混じり複成，雑色（褐色＞暗灰色＞赤褐色）グラニュール～粗粒砂火山灰．</t>
    <rPh sb="4" eb="5">
      <t>ソ</t>
    </rPh>
    <rPh sb="5" eb="6">
      <t>リュウ</t>
    </rPh>
    <rPh sb="6" eb="9">
      <t>カザンレキ</t>
    </rPh>
    <rPh sb="9" eb="10">
      <t>マ</t>
    </rPh>
    <rPh sb="12" eb="14">
      <t>フクセイ</t>
    </rPh>
    <rPh sb="15" eb="16">
      <t>ザツ</t>
    </rPh>
    <rPh sb="16" eb="17">
      <t>イロ</t>
    </rPh>
    <rPh sb="18" eb="20">
      <t>カッショク</t>
    </rPh>
    <rPh sb="21" eb="22">
      <t>アン</t>
    </rPh>
    <rPh sb="22" eb="24">
      <t>ハイイロ</t>
    </rPh>
    <rPh sb="25" eb="26">
      <t>アカ</t>
    </rPh>
    <rPh sb="26" eb="28">
      <t>カッショク</t>
    </rPh>
    <rPh sb="36" eb="37">
      <t>ホボ</t>
    </rPh>
    <rPh sb="37" eb="38">
      <t>ツブ</t>
    </rPh>
    <rPh sb="38" eb="39">
      <t>スナ</t>
    </rPh>
    <rPh sb="39" eb="42">
      <t>カザンバイ</t>
    </rPh>
    <phoneticPr fontId="2"/>
  </si>
  <si>
    <t>茶褐色～黒色発泡良スコリア粗粒火山礫．灰色＞赤色石質岩片まばらに含む．</t>
    <rPh sb="0" eb="3">
      <t>チャカッショク</t>
    </rPh>
    <rPh sb="4" eb="6">
      <t>コクショク</t>
    </rPh>
    <rPh sb="6" eb="8">
      <t>ハッポウ</t>
    </rPh>
    <rPh sb="8" eb="9">
      <t>リョウ</t>
    </rPh>
    <rPh sb="13" eb="14">
      <t>ソ</t>
    </rPh>
    <rPh sb="14" eb="15">
      <t>リュウ</t>
    </rPh>
    <rPh sb="15" eb="18">
      <t>カザンレキ</t>
    </rPh>
    <rPh sb="19" eb="21">
      <t>ハイイロ</t>
    </rPh>
    <rPh sb="22" eb="24">
      <t>セキショク</t>
    </rPh>
    <rPh sb="24" eb="26">
      <t>セキシツ</t>
    </rPh>
    <rPh sb="26" eb="28">
      <t>ガンペン</t>
    </rPh>
    <rPh sb="32" eb="33">
      <t>フク</t>
    </rPh>
    <phoneticPr fontId="2"/>
  </si>
  <si>
    <t>複成，雑色（褐色～赤褐色）グラニュール～中粒砂火山灰．円磨良．</t>
    <rPh sb="0" eb="2">
      <t>フクセイ</t>
    </rPh>
    <rPh sb="3" eb="5">
      <t>ザッショク</t>
    </rPh>
    <rPh sb="6" eb="8">
      <t>カッショク</t>
    </rPh>
    <rPh sb="9" eb="12">
      <t>セキカッショク</t>
    </rPh>
    <rPh sb="20" eb="21">
      <t>チュウ</t>
    </rPh>
    <rPh sb="21" eb="22">
      <t>リュウ</t>
    </rPh>
    <rPh sb="22" eb="23">
      <t>サ</t>
    </rPh>
    <rPh sb="23" eb="26">
      <t>カザンバイ</t>
    </rPh>
    <rPh sb="27" eb="29">
      <t>エンマ</t>
    </rPh>
    <rPh sb="29" eb="30">
      <t>リョウ</t>
    </rPh>
    <phoneticPr fontId="2"/>
  </si>
  <si>
    <t>黒色発泡良スコリア粗粒火山礫．淘汰良く，基質に火山灰欠く．</t>
    <rPh sb="0" eb="2">
      <t>コクショク</t>
    </rPh>
    <rPh sb="2" eb="4">
      <t>ハッポウ</t>
    </rPh>
    <rPh sb="4" eb="5">
      <t>リョウ</t>
    </rPh>
    <rPh sb="9" eb="10">
      <t>ソ</t>
    </rPh>
    <rPh sb="10" eb="11">
      <t>リュウ</t>
    </rPh>
    <rPh sb="11" eb="14">
      <t>カザンレキ</t>
    </rPh>
    <rPh sb="15" eb="17">
      <t>トウタ</t>
    </rPh>
    <rPh sb="17" eb="18">
      <t>ヨ</t>
    </rPh>
    <rPh sb="20" eb="22">
      <t>キシツ</t>
    </rPh>
    <rPh sb="23" eb="26">
      <t>カザンバイ</t>
    </rPh>
    <rPh sb="26" eb="27">
      <t>カ</t>
    </rPh>
    <phoneticPr fontId="2"/>
  </si>
  <si>
    <t>TRB14</t>
    <phoneticPr fontId="2"/>
  </si>
  <si>
    <t>白色軽石火山礫．着地衝撃で壊れた火山弾多い．白色軽石には，黒色部が少量混じる．</t>
    <rPh sb="0" eb="2">
      <t>ハクショク</t>
    </rPh>
    <rPh sb="2" eb="4">
      <t>カルイシ</t>
    </rPh>
    <rPh sb="4" eb="7">
      <t>カザンレキ</t>
    </rPh>
    <rPh sb="8" eb="10">
      <t>チャクチ</t>
    </rPh>
    <rPh sb="10" eb="12">
      <t>ショウゲキ</t>
    </rPh>
    <rPh sb="13" eb="14">
      <t>コワ</t>
    </rPh>
    <rPh sb="16" eb="19">
      <t>カザンダン</t>
    </rPh>
    <rPh sb="19" eb="20">
      <t>オオ</t>
    </rPh>
    <rPh sb="22" eb="24">
      <t>ハクショク</t>
    </rPh>
    <rPh sb="24" eb="26">
      <t>カルイシ</t>
    </rPh>
    <rPh sb="29" eb="30">
      <t>コク</t>
    </rPh>
    <rPh sb="30" eb="31">
      <t>ショク</t>
    </rPh>
    <rPh sb="31" eb="32">
      <t>ブ</t>
    </rPh>
    <rPh sb="33" eb="35">
      <t>ショウリョウ</t>
    </rPh>
    <rPh sb="35" eb="36">
      <t>マ</t>
    </rPh>
    <phoneticPr fontId="2"/>
  </si>
  <si>
    <t>風成層</t>
    <rPh sb="0" eb="3">
      <t>フウセイソウ</t>
    </rPh>
    <phoneticPr fontId="2"/>
  </si>
  <si>
    <t>TRB01</t>
    <phoneticPr fontId="2"/>
  </si>
  <si>
    <t>TRB02</t>
    <phoneticPr fontId="2"/>
  </si>
  <si>
    <t>スコリア粗粒火山礫混じり複成，雑色（褐色＞赤褐色＞暗灰色）グラニュール～中粒砂火山灰．円磨良．</t>
    <rPh sb="4" eb="5">
      <t>ソ</t>
    </rPh>
    <rPh sb="5" eb="6">
      <t>リュウ</t>
    </rPh>
    <rPh sb="6" eb="9">
      <t>カザンレキ</t>
    </rPh>
    <rPh sb="9" eb="10">
      <t>マ</t>
    </rPh>
    <rPh sb="12" eb="14">
      <t>フクセイ</t>
    </rPh>
    <rPh sb="15" eb="17">
      <t>ザッショク</t>
    </rPh>
    <rPh sb="18" eb="20">
      <t>カッショク</t>
    </rPh>
    <rPh sb="21" eb="24">
      <t>セキカッショク</t>
    </rPh>
    <rPh sb="25" eb="26">
      <t>アン</t>
    </rPh>
    <rPh sb="26" eb="28">
      <t>ハイイロ</t>
    </rPh>
    <rPh sb="36" eb="38">
      <t>チュウリュウ</t>
    </rPh>
    <rPh sb="38" eb="39">
      <t>サ</t>
    </rPh>
    <rPh sb="39" eb="42">
      <t>カザンバイ</t>
    </rPh>
    <rPh sb="43" eb="45">
      <t>エンマ</t>
    </rPh>
    <rPh sb="45" eb="46">
      <t>リョウ</t>
    </rPh>
    <phoneticPr fontId="2"/>
  </si>
  <si>
    <t>多源，多色（赤，茶，黒）細礫〜中粒砂．円磨あり．最上部に小礫配列（洪水流）</t>
    <rPh sb="0" eb="2">
      <t>タゲン</t>
    </rPh>
    <rPh sb="3" eb="5">
      <t>タショク</t>
    </rPh>
    <rPh sb="6" eb="7">
      <t>アカ</t>
    </rPh>
    <rPh sb="8" eb="9">
      <t>チャ</t>
    </rPh>
    <rPh sb="10" eb="11">
      <t>クロ</t>
    </rPh>
    <rPh sb="12" eb="14">
      <t>サイレキ</t>
    </rPh>
    <rPh sb="14" eb="17">
      <t>ソリュウカラチュウリュウ</t>
    </rPh>
    <rPh sb="17" eb="18">
      <t>サ</t>
    </rPh>
    <rPh sb="19" eb="21">
      <t>エンマ</t>
    </rPh>
    <rPh sb="24" eb="27">
      <t>サイジョウブ</t>
    </rPh>
    <rPh sb="28" eb="32">
      <t>ショウレキハイレツ</t>
    </rPh>
    <rPh sb="33" eb="36">
      <t>コウズイリュウ</t>
    </rPh>
    <phoneticPr fontId="3"/>
  </si>
  <si>
    <t>418-3-2;14C</t>
    <phoneticPr fontId="2"/>
  </si>
  <si>
    <t>スコリア火山礫混じり複成，雑色（赤褐色＞褐色＞暗灰色）グラニュール～粗粒火山灰．円磨良．</t>
    <rPh sb="4" eb="7">
      <t>カザンレキ</t>
    </rPh>
    <rPh sb="7" eb="8">
      <t>マ</t>
    </rPh>
    <rPh sb="10" eb="12">
      <t>フクセイ</t>
    </rPh>
    <rPh sb="13" eb="15">
      <t>ザッショク</t>
    </rPh>
    <rPh sb="16" eb="19">
      <t>セキカッショク</t>
    </rPh>
    <rPh sb="20" eb="22">
      <t>カッショク</t>
    </rPh>
    <rPh sb="23" eb="24">
      <t>アン</t>
    </rPh>
    <rPh sb="24" eb="26">
      <t>ハイイロ</t>
    </rPh>
    <rPh sb="34" eb="35">
      <t>ソ</t>
    </rPh>
    <rPh sb="35" eb="36">
      <t>リュウ</t>
    </rPh>
    <rPh sb="36" eb="39">
      <t>カザンバイ</t>
    </rPh>
    <rPh sb="40" eb="42">
      <t>エンマ</t>
    </rPh>
    <rPh sb="42" eb="43">
      <t>リョウ</t>
    </rPh>
    <phoneticPr fontId="2"/>
  </si>
  <si>
    <t>TRB29</t>
    <phoneticPr fontId="2"/>
  </si>
  <si>
    <t>YM13</t>
    <phoneticPr fontId="2"/>
  </si>
  <si>
    <t>逆級化層理灰色発泡良スコリア火山礫．</t>
    <rPh sb="0" eb="1">
      <t>ギャク</t>
    </rPh>
    <rPh sb="1" eb="2">
      <t>キュウ</t>
    </rPh>
    <rPh sb="2" eb="3">
      <t>カ</t>
    </rPh>
    <rPh sb="3" eb="5">
      <t>ソウリ</t>
    </rPh>
    <rPh sb="5" eb="7">
      <t>ハイイロ</t>
    </rPh>
    <rPh sb="7" eb="9">
      <t>ハッポウ</t>
    </rPh>
    <rPh sb="9" eb="10">
      <t>リョウ</t>
    </rPh>
    <rPh sb="14" eb="17">
      <t>カザンレキ</t>
    </rPh>
    <phoneticPr fontId="2"/>
  </si>
  <si>
    <t>土壌化風成層</t>
    <rPh sb="0" eb="3">
      <t>ドジョウカ</t>
    </rPh>
    <rPh sb="3" eb="6">
      <t>フウセイソウ</t>
    </rPh>
    <phoneticPr fontId="2"/>
  </si>
  <si>
    <t>スコリア粗粒火山礫混じり暗褐色土壌．</t>
    <rPh sb="4" eb="5">
      <t>ソ</t>
    </rPh>
    <rPh sb="5" eb="6">
      <t>リュウ</t>
    </rPh>
    <rPh sb="6" eb="9">
      <t>カザンレキ</t>
    </rPh>
    <rPh sb="9" eb="10">
      <t>マ</t>
    </rPh>
    <rPh sb="12" eb="13">
      <t>アン</t>
    </rPh>
    <rPh sb="13" eb="15">
      <t>カッショク</t>
    </rPh>
    <rPh sb="15" eb="17">
      <t>ドジョウ</t>
    </rPh>
    <phoneticPr fontId="2"/>
  </si>
  <si>
    <t>黒色発泡良スコリア粗粒火山礫．淘汰良，基質に火山灰欠く．上部3cm程度は細粒火山礫からなる．</t>
    <rPh sb="0" eb="2">
      <t>コクショク</t>
    </rPh>
    <rPh sb="2" eb="4">
      <t>ハッポウ</t>
    </rPh>
    <rPh sb="4" eb="5">
      <t>リョウ</t>
    </rPh>
    <rPh sb="9" eb="10">
      <t>ソ</t>
    </rPh>
    <rPh sb="10" eb="11">
      <t>リュウ</t>
    </rPh>
    <rPh sb="11" eb="14">
      <t>カザンレキ</t>
    </rPh>
    <rPh sb="15" eb="17">
      <t>トウタ</t>
    </rPh>
    <rPh sb="17" eb="18">
      <t>リョウ</t>
    </rPh>
    <rPh sb="19" eb="21">
      <t>キシツ</t>
    </rPh>
    <rPh sb="22" eb="25">
      <t>カザンバイ</t>
    </rPh>
    <rPh sb="25" eb="26">
      <t>カ</t>
    </rPh>
    <rPh sb="28" eb="30">
      <t>ジョウブ</t>
    </rPh>
    <rPh sb="33" eb="35">
      <t>テイド</t>
    </rPh>
    <rPh sb="36" eb="38">
      <t>サイリュウ</t>
    </rPh>
    <rPh sb="38" eb="41">
      <t>カザンレキ</t>
    </rPh>
    <phoneticPr fontId="2"/>
  </si>
  <si>
    <t>TRB20</t>
    <phoneticPr fontId="2"/>
  </si>
  <si>
    <t>スコリア粗粒火山礫混じり複成，雑色（褐色＞暗灰色＞赤褐色）．グラニュール～中粒砂火山灰．</t>
    <rPh sb="4" eb="5">
      <t>ソ</t>
    </rPh>
    <rPh sb="5" eb="6">
      <t>リュウ</t>
    </rPh>
    <rPh sb="6" eb="9">
      <t>カザンレキ</t>
    </rPh>
    <rPh sb="9" eb="10">
      <t>マ</t>
    </rPh>
    <rPh sb="12" eb="14">
      <t>フクセイ</t>
    </rPh>
    <rPh sb="15" eb="17">
      <t>ザッショク</t>
    </rPh>
    <rPh sb="18" eb="20">
      <t>カッショク</t>
    </rPh>
    <rPh sb="21" eb="22">
      <t>アン</t>
    </rPh>
    <rPh sb="22" eb="24">
      <t>ハイイロ</t>
    </rPh>
    <rPh sb="25" eb="28">
      <t>セキカッショク</t>
    </rPh>
    <rPh sb="37" eb="38">
      <t>チュウ</t>
    </rPh>
    <rPh sb="38" eb="39">
      <t>リュウ</t>
    </rPh>
    <rPh sb="39" eb="40">
      <t>サ</t>
    </rPh>
    <rPh sb="40" eb="43">
      <t>カザンバイ</t>
    </rPh>
    <phoneticPr fontId="2"/>
  </si>
  <si>
    <t>YM05</t>
    <phoneticPr fontId="2"/>
  </si>
  <si>
    <t>逆級化層理持つ赤褐色発泡良火山礫．基底部は径2～4mmスコリアからなる</t>
    <rPh sb="0" eb="1">
      <t>ギャク</t>
    </rPh>
    <rPh sb="1" eb="2">
      <t>キュウ</t>
    </rPh>
    <rPh sb="2" eb="3">
      <t>カ</t>
    </rPh>
    <rPh sb="3" eb="5">
      <t>ソウリ</t>
    </rPh>
    <rPh sb="5" eb="6">
      <t>モ</t>
    </rPh>
    <rPh sb="7" eb="8">
      <t>アカ</t>
    </rPh>
    <rPh sb="8" eb="10">
      <t>カッショク</t>
    </rPh>
    <rPh sb="10" eb="12">
      <t>ハッポウ</t>
    </rPh>
    <rPh sb="12" eb="13">
      <t>リョウ</t>
    </rPh>
    <rPh sb="13" eb="15">
      <t>カザン</t>
    </rPh>
    <rPh sb="15" eb="16">
      <t>レキ</t>
    </rPh>
    <rPh sb="17" eb="19">
      <t>キテイ</t>
    </rPh>
    <rPh sb="19" eb="20">
      <t>ブ</t>
    </rPh>
    <rPh sb="21" eb="22">
      <t>ケイ</t>
    </rPh>
    <phoneticPr fontId="2"/>
  </si>
  <si>
    <t>暗灰色＞黒色発泡良不定型スコリア粗粒〜細粒火山礫．</t>
    <rPh sb="0" eb="3">
      <t>アンハイイロ</t>
    </rPh>
    <rPh sb="4" eb="6">
      <t>コクショク</t>
    </rPh>
    <rPh sb="6" eb="9">
      <t>ハッポウリョウ</t>
    </rPh>
    <rPh sb="9" eb="12">
      <t>フテイケイ</t>
    </rPh>
    <rPh sb="16" eb="18">
      <t>ソリュウ</t>
    </rPh>
    <rPh sb="19" eb="21">
      <t>サイリュウ</t>
    </rPh>
    <rPh sb="21" eb="24">
      <t>カザンレキ</t>
    </rPh>
    <phoneticPr fontId="3"/>
  </si>
  <si>
    <t>031101-1-4</t>
    <phoneticPr fontId="3"/>
  </si>
  <si>
    <t>多源褐色中粒砂サイズ火山灰</t>
    <rPh sb="0" eb="2">
      <t>タゲン</t>
    </rPh>
    <rPh sb="2" eb="4">
      <t>カッショク</t>
    </rPh>
    <rPh sb="4" eb="7">
      <t>チュウリュウサ</t>
    </rPh>
    <rPh sb="10" eb="13">
      <t>カザンバイ</t>
    </rPh>
    <phoneticPr fontId="3"/>
  </si>
  <si>
    <t>発泡良粗粒火山礫．</t>
    <rPh sb="0" eb="2">
      <t>ハッポウ</t>
    </rPh>
    <rPh sb="2" eb="3">
      <t>リョウ</t>
    </rPh>
    <rPh sb="3" eb="4">
      <t>ソ</t>
    </rPh>
    <rPh sb="4" eb="5">
      <t>リュウ</t>
    </rPh>
    <rPh sb="5" eb="8">
      <t>カザンレキ</t>
    </rPh>
    <phoneticPr fontId="2"/>
  </si>
  <si>
    <t>駒門</t>
    <rPh sb="0" eb="2">
      <t>コマカド</t>
    </rPh>
    <phoneticPr fontId="3"/>
  </si>
  <si>
    <t>茶褐色スコリア細粒火山礫（径6-1mm）</t>
    <rPh sb="0" eb="3">
      <t>チャカッショク</t>
    </rPh>
    <rPh sb="7" eb="9">
      <t>サイリュウ</t>
    </rPh>
    <rPh sb="9" eb="12">
      <t>カザンレキ</t>
    </rPh>
    <rPh sb="13" eb="14">
      <t>ケイ</t>
    </rPh>
    <phoneticPr fontId="2"/>
  </si>
  <si>
    <t>褐色発泡良不定型スコリア火山礫．細礫サイズ以下の基質欠く．</t>
    <rPh sb="0" eb="2">
      <t>カッショク</t>
    </rPh>
    <rPh sb="2" eb="4">
      <t>ハッポウ</t>
    </rPh>
    <rPh sb="4" eb="5">
      <t>リョウ</t>
    </rPh>
    <rPh sb="5" eb="8">
      <t>フテイケイ</t>
    </rPh>
    <rPh sb="12" eb="15">
      <t>カザンレキ</t>
    </rPh>
    <rPh sb="16" eb="18">
      <t>サイレキ</t>
    </rPh>
    <rPh sb="21" eb="23">
      <t>イカ</t>
    </rPh>
    <rPh sb="24" eb="27">
      <t>キシツカ</t>
    </rPh>
    <phoneticPr fontId="3"/>
  </si>
  <si>
    <t>031101-1-8</t>
    <phoneticPr fontId="3"/>
  </si>
  <si>
    <t>黒色，一部褐色発泡良スコリア粗粒火山礫．淘汰良，基質に火山灰欠く．</t>
    <rPh sb="0" eb="2">
      <t>コクショク</t>
    </rPh>
    <rPh sb="3" eb="5">
      <t>イチブ</t>
    </rPh>
    <rPh sb="5" eb="7">
      <t>カッショク</t>
    </rPh>
    <rPh sb="7" eb="9">
      <t>ハッポウ</t>
    </rPh>
    <rPh sb="9" eb="10">
      <t>リョウ</t>
    </rPh>
    <rPh sb="14" eb="15">
      <t>ソ</t>
    </rPh>
    <rPh sb="15" eb="16">
      <t>リュウ</t>
    </rPh>
    <rPh sb="16" eb="19">
      <t>カザンレキ</t>
    </rPh>
    <rPh sb="20" eb="22">
      <t>トウタ</t>
    </rPh>
    <rPh sb="22" eb="23">
      <t>リョウ</t>
    </rPh>
    <rPh sb="24" eb="26">
      <t>キシツ</t>
    </rPh>
    <rPh sb="27" eb="30">
      <t>カザンバイ</t>
    </rPh>
    <rPh sb="30" eb="31">
      <t>カ</t>
    </rPh>
    <phoneticPr fontId="2"/>
  </si>
  <si>
    <t>TRB31</t>
    <phoneticPr fontId="2"/>
  </si>
  <si>
    <t>緻密スコリアグラニュール基質に，緻密スコリア粗粒火山礫・赤色石質岩片含む．</t>
    <rPh sb="0" eb="2">
      <t>チミツ</t>
    </rPh>
    <rPh sb="12" eb="14">
      <t>キシツ</t>
    </rPh>
    <rPh sb="16" eb="18">
      <t>チミツ</t>
    </rPh>
    <rPh sb="22" eb="23">
      <t>ソ</t>
    </rPh>
    <rPh sb="23" eb="24">
      <t>リュウ</t>
    </rPh>
    <rPh sb="24" eb="27">
      <t>カザンレキ</t>
    </rPh>
    <rPh sb="28" eb="30">
      <t>セキショク</t>
    </rPh>
    <rPh sb="30" eb="32">
      <t>セキシツ</t>
    </rPh>
    <rPh sb="32" eb="33">
      <t>ガン</t>
    </rPh>
    <rPh sb="33" eb="34">
      <t>ペン</t>
    </rPh>
    <rPh sb="34" eb="35">
      <t>フク</t>
    </rPh>
    <phoneticPr fontId="2"/>
  </si>
  <si>
    <t>S-11</t>
    <phoneticPr fontId="2"/>
  </si>
  <si>
    <t>褐色のスコリア細粒火山礫混じり粗～中粒砂火山灰．複成，円磨良．</t>
    <rPh sb="0" eb="2">
      <t>カッショク</t>
    </rPh>
    <rPh sb="7" eb="9">
      <t>サイリュウ</t>
    </rPh>
    <rPh sb="9" eb="12">
      <t>カザンレキ</t>
    </rPh>
    <rPh sb="12" eb="13">
      <t>マ</t>
    </rPh>
    <rPh sb="15" eb="16">
      <t>ソ</t>
    </rPh>
    <rPh sb="17" eb="18">
      <t>チュウ</t>
    </rPh>
    <rPh sb="18" eb="19">
      <t>リュウ</t>
    </rPh>
    <rPh sb="19" eb="20">
      <t>サ</t>
    </rPh>
    <rPh sb="20" eb="23">
      <t>カザンバイ</t>
    </rPh>
    <phoneticPr fontId="2"/>
  </si>
  <si>
    <t>中粒～粗粒砂質褐色スコリア，土壌化．</t>
    <rPh sb="0" eb="2">
      <t>チュウリュウ</t>
    </rPh>
    <rPh sb="3" eb="4">
      <t>ソ</t>
    </rPh>
    <rPh sb="4" eb="5">
      <t>リュウ</t>
    </rPh>
    <rPh sb="5" eb="6">
      <t>サ</t>
    </rPh>
    <rPh sb="6" eb="7">
      <t>シツ</t>
    </rPh>
    <rPh sb="7" eb="9">
      <t>カッショク</t>
    </rPh>
    <rPh sb="14" eb="17">
      <t>ドジョウカ</t>
    </rPh>
    <phoneticPr fontId="2"/>
  </si>
  <si>
    <t>黒色スコリア粗粒～細粒火山礫，発泡良</t>
    <rPh sb="0" eb="2">
      <t>コクショク</t>
    </rPh>
    <rPh sb="6" eb="7">
      <t>ソ</t>
    </rPh>
    <rPh sb="7" eb="8">
      <t>リュウ</t>
    </rPh>
    <rPh sb="9" eb="11">
      <t>サイリュウ</t>
    </rPh>
    <rPh sb="11" eb="14">
      <t>カザンレキ</t>
    </rPh>
    <rPh sb="15" eb="17">
      <t>ハッポウ</t>
    </rPh>
    <rPh sb="17" eb="18">
      <t>リョウ</t>
    </rPh>
    <phoneticPr fontId="2"/>
  </si>
  <si>
    <t>418-3-7</t>
    <phoneticPr fontId="2"/>
  </si>
  <si>
    <t>茶褐色～黒色発泡良スコリア粗粒火山礫．淘汰良く，火山灰欠く．粒間にはグラニュールスコリアあり．灰色＞赤色石質岩片まばらに含む（最大径3cm）．</t>
    <rPh sb="0" eb="3">
      <t>チャカッショク</t>
    </rPh>
    <rPh sb="4" eb="6">
      <t>コクショク</t>
    </rPh>
    <rPh sb="6" eb="8">
      <t>ハッポウ</t>
    </rPh>
    <rPh sb="8" eb="9">
      <t>リョウ</t>
    </rPh>
    <rPh sb="13" eb="14">
      <t>ソ</t>
    </rPh>
    <rPh sb="14" eb="15">
      <t>リュウ</t>
    </rPh>
    <rPh sb="15" eb="18">
      <t>カザンレキ</t>
    </rPh>
    <rPh sb="19" eb="21">
      <t>トウタ</t>
    </rPh>
    <rPh sb="21" eb="22">
      <t>ヨ</t>
    </rPh>
    <rPh sb="24" eb="27">
      <t>カザンバイ</t>
    </rPh>
    <rPh sb="27" eb="28">
      <t>カ</t>
    </rPh>
    <rPh sb="30" eb="32">
      <t>リュウカン</t>
    </rPh>
    <rPh sb="47" eb="49">
      <t>ハイイロ</t>
    </rPh>
    <rPh sb="50" eb="52">
      <t>セキショク</t>
    </rPh>
    <rPh sb="52" eb="54">
      <t>セキシツ</t>
    </rPh>
    <rPh sb="54" eb="56">
      <t>ガンペン</t>
    </rPh>
    <rPh sb="60" eb="61">
      <t>フク</t>
    </rPh>
    <rPh sb="63" eb="65">
      <t>サイダイ</t>
    </rPh>
    <rPh sb="65" eb="66">
      <t>ケイ</t>
    </rPh>
    <phoneticPr fontId="2"/>
  </si>
  <si>
    <t>YM01</t>
    <phoneticPr fontId="2"/>
  </si>
  <si>
    <t>黒色発泡良スコリア粗粒火山礫．淘汰良で，粒間に細粒火山礫散在．</t>
    <rPh sb="0" eb="2">
      <t>コクショク</t>
    </rPh>
    <rPh sb="2" eb="4">
      <t>ハッポウ</t>
    </rPh>
    <rPh sb="4" eb="5">
      <t>リョウ</t>
    </rPh>
    <rPh sb="9" eb="10">
      <t>ソ</t>
    </rPh>
    <rPh sb="10" eb="11">
      <t>リュウ</t>
    </rPh>
    <rPh sb="11" eb="14">
      <t>カザンレキ</t>
    </rPh>
    <rPh sb="15" eb="17">
      <t>トウタ</t>
    </rPh>
    <rPh sb="17" eb="18">
      <t>リョウ</t>
    </rPh>
    <rPh sb="20" eb="21">
      <t>リュウ</t>
    </rPh>
    <rPh sb="21" eb="22">
      <t>カン</t>
    </rPh>
    <rPh sb="23" eb="25">
      <t>サイリュウ</t>
    </rPh>
    <rPh sb="25" eb="28">
      <t>カザンレキ</t>
    </rPh>
    <rPh sb="28" eb="30">
      <t>サンザイ</t>
    </rPh>
    <phoneticPr fontId="2"/>
  </si>
  <si>
    <t>スコリア粗粒火山礫混じり複成，雑色（褐色＞赤褐色＞暗灰色）．グラニュール～中粒砂火山灰．</t>
    <rPh sb="4" eb="5">
      <t>ソ</t>
    </rPh>
    <rPh sb="5" eb="6">
      <t>リュウ</t>
    </rPh>
    <rPh sb="6" eb="9">
      <t>カザンレキ</t>
    </rPh>
    <rPh sb="9" eb="10">
      <t>マ</t>
    </rPh>
    <rPh sb="12" eb="14">
      <t>フクセイ</t>
    </rPh>
    <rPh sb="15" eb="17">
      <t>ザッショク</t>
    </rPh>
    <rPh sb="18" eb="20">
      <t>カッショク</t>
    </rPh>
    <rPh sb="21" eb="24">
      <t>セキカッショク</t>
    </rPh>
    <rPh sb="25" eb="26">
      <t>アン</t>
    </rPh>
    <rPh sb="26" eb="28">
      <t>ハイイロ</t>
    </rPh>
    <rPh sb="37" eb="38">
      <t>チュウ</t>
    </rPh>
    <rPh sb="38" eb="39">
      <t>リュウ</t>
    </rPh>
    <rPh sb="39" eb="40">
      <t>サ</t>
    </rPh>
    <rPh sb="40" eb="43">
      <t>カザンバイ</t>
    </rPh>
    <phoneticPr fontId="2"/>
  </si>
  <si>
    <t>複成，雑色（褐色～赤褐色）粗～中粒砂火山灰．円磨良．</t>
    <rPh sb="0" eb="2">
      <t>フクセイ</t>
    </rPh>
    <rPh sb="3" eb="5">
      <t>ザッショク</t>
    </rPh>
    <rPh sb="6" eb="8">
      <t>カッショク</t>
    </rPh>
    <rPh sb="9" eb="12">
      <t>セキカッショク</t>
    </rPh>
    <rPh sb="13" eb="14">
      <t>ソ</t>
    </rPh>
    <rPh sb="15" eb="16">
      <t>チュウ</t>
    </rPh>
    <rPh sb="16" eb="17">
      <t>リュウ</t>
    </rPh>
    <rPh sb="17" eb="18">
      <t>サ</t>
    </rPh>
    <rPh sb="18" eb="21">
      <t>カザンバイ</t>
    </rPh>
    <rPh sb="22" eb="24">
      <t>エンマ</t>
    </rPh>
    <rPh sb="24" eb="25">
      <t>リョウ</t>
    </rPh>
    <phoneticPr fontId="2"/>
  </si>
  <si>
    <t>赤褐色スコリア粗粒～細粒火山礫．発泡良．淘汰良，グラニュール以下欠く．</t>
    <rPh sb="0" eb="3">
      <t>セキカッショク</t>
    </rPh>
    <rPh sb="7" eb="8">
      <t>ソ</t>
    </rPh>
    <rPh sb="8" eb="9">
      <t>リュウ</t>
    </rPh>
    <rPh sb="10" eb="12">
      <t>サイリュウ</t>
    </rPh>
    <rPh sb="12" eb="15">
      <t>カザンレキ</t>
    </rPh>
    <rPh sb="16" eb="18">
      <t>ハッポウ</t>
    </rPh>
    <rPh sb="18" eb="19">
      <t>リョウ</t>
    </rPh>
    <rPh sb="20" eb="22">
      <t>トウタ</t>
    </rPh>
    <rPh sb="22" eb="23">
      <t>リョウ</t>
    </rPh>
    <rPh sb="30" eb="32">
      <t>イカ</t>
    </rPh>
    <rPh sb="32" eb="33">
      <t>カ</t>
    </rPh>
    <phoneticPr fontId="2"/>
  </si>
  <si>
    <t>暗褐色発泡良角落ちスコリア細粒火山礫．火山灰サイズ以下の基質欠く．</t>
    <rPh sb="0" eb="3">
      <t>アンカッショク</t>
    </rPh>
    <rPh sb="3" eb="6">
      <t>ハッポウリョウ</t>
    </rPh>
    <rPh sb="6" eb="8">
      <t>カドオ</t>
    </rPh>
    <rPh sb="13" eb="15">
      <t>サイリュウ</t>
    </rPh>
    <rPh sb="15" eb="18">
      <t>カザンレキ</t>
    </rPh>
    <rPh sb="19" eb="22">
      <t>カザンバイ</t>
    </rPh>
    <rPh sb="25" eb="27">
      <t>イカ</t>
    </rPh>
    <rPh sb="28" eb="31">
      <t>キシツカ</t>
    </rPh>
    <phoneticPr fontId="3"/>
  </si>
  <si>
    <t>複成，雑色（赤色＞褐色＞暗灰色）グラニュール～中粒砂火山灰．円磨良．</t>
    <rPh sb="0" eb="2">
      <t>フクセイ</t>
    </rPh>
    <rPh sb="3" eb="5">
      <t>ザッショク</t>
    </rPh>
    <rPh sb="6" eb="8">
      <t>セキショク</t>
    </rPh>
    <rPh sb="9" eb="11">
      <t>カッショク</t>
    </rPh>
    <rPh sb="12" eb="13">
      <t>アン</t>
    </rPh>
    <rPh sb="13" eb="15">
      <t>ハイイロ</t>
    </rPh>
    <rPh sb="23" eb="25">
      <t>チュウリュウ</t>
    </rPh>
    <rPh sb="25" eb="26">
      <t>サ</t>
    </rPh>
    <rPh sb="26" eb="29">
      <t>カザンバイ</t>
    </rPh>
    <rPh sb="30" eb="32">
      <t>エンマ</t>
    </rPh>
    <rPh sb="32" eb="33">
      <t>リョウ</t>
    </rPh>
    <phoneticPr fontId="2"/>
  </si>
  <si>
    <t>黒色発泡良スコリア火山礫．淘汰良，基質に火山灰欠く．</t>
    <rPh sb="0" eb="2">
      <t>コクショク</t>
    </rPh>
    <rPh sb="2" eb="4">
      <t>ハッポウ</t>
    </rPh>
    <rPh sb="4" eb="5">
      <t>リョウ</t>
    </rPh>
    <rPh sb="9" eb="12">
      <t>カザンレキ</t>
    </rPh>
    <rPh sb="13" eb="15">
      <t>トウタ</t>
    </rPh>
    <rPh sb="15" eb="16">
      <t>リョウ</t>
    </rPh>
    <rPh sb="17" eb="19">
      <t>キシツ</t>
    </rPh>
    <rPh sb="20" eb="23">
      <t>カザンバイ</t>
    </rPh>
    <rPh sb="23" eb="24">
      <t>カ</t>
    </rPh>
    <phoneticPr fontId="2"/>
  </si>
  <si>
    <t>逆級化黒色～茶褐色発泡良スコリア火山礫．</t>
    <rPh sb="0" eb="1">
      <t>ギャク</t>
    </rPh>
    <rPh sb="1" eb="2">
      <t>キュウ</t>
    </rPh>
    <rPh sb="2" eb="3">
      <t>カ</t>
    </rPh>
    <rPh sb="3" eb="5">
      <t>コクショク</t>
    </rPh>
    <rPh sb="6" eb="9">
      <t>チャカッショク</t>
    </rPh>
    <rPh sb="9" eb="11">
      <t>ハッポウ</t>
    </rPh>
    <rPh sb="11" eb="12">
      <t>リョウ</t>
    </rPh>
    <rPh sb="16" eb="19">
      <t>カザンレキ</t>
    </rPh>
    <phoneticPr fontId="2"/>
  </si>
  <si>
    <t>黒色～茶褐色スコリアグラニュール．</t>
    <rPh sb="0" eb="2">
      <t>コクショク</t>
    </rPh>
    <rPh sb="3" eb="6">
      <t>チャカッショク</t>
    </rPh>
    <phoneticPr fontId="2"/>
  </si>
  <si>
    <t>多源スコリア細粒火山礫混じり砂質褐色土壌</t>
    <rPh sb="0" eb="2">
      <t>タゲン</t>
    </rPh>
    <rPh sb="6" eb="8">
      <t>サイリュウ</t>
    </rPh>
    <rPh sb="8" eb="11">
      <t>カザンレキ</t>
    </rPh>
    <rPh sb="11" eb="12">
      <t>マ</t>
    </rPh>
    <rPh sb="14" eb="16">
      <t>サシツ</t>
    </rPh>
    <rPh sb="16" eb="18">
      <t>カッショク</t>
    </rPh>
    <rPh sb="18" eb="20">
      <t>ドジョウ</t>
    </rPh>
    <phoneticPr fontId="3"/>
  </si>
  <si>
    <t>黒色緻密多面体型スコリア細粒火山礫．灰色石質岩片少量含．赤色石質岩片微量含．</t>
    <rPh sb="0" eb="2">
      <t>コクショク</t>
    </rPh>
    <rPh sb="2" eb="4">
      <t>チミツ</t>
    </rPh>
    <rPh sb="4" eb="8">
      <t>タメンタイケイ</t>
    </rPh>
    <rPh sb="12" eb="14">
      <t>サイリュウ</t>
    </rPh>
    <rPh sb="14" eb="17">
      <t>カザンレキ</t>
    </rPh>
    <rPh sb="18" eb="20">
      <t>ハイイロ</t>
    </rPh>
    <rPh sb="20" eb="24">
      <t>セキシツガンペン</t>
    </rPh>
    <rPh sb="24" eb="26">
      <t>ショウリョウガン</t>
    </rPh>
    <rPh sb="26" eb="27">
      <t>ガン</t>
    </rPh>
    <rPh sb="28" eb="30">
      <t>セキショク</t>
    </rPh>
    <rPh sb="30" eb="34">
      <t>セキシツガンペン</t>
    </rPh>
    <rPh sb="34" eb="36">
      <t>ビリョウガン</t>
    </rPh>
    <phoneticPr fontId="3"/>
  </si>
  <si>
    <t>赤褐色＞暗褐色発泡良スコリア粗粒火山礫．</t>
    <rPh sb="0" eb="3">
      <t>セキカッショク</t>
    </rPh>
    <rPh sb="4" eb="5">
      <t>アンハイイロ</t>
    </rPh>
    <rPh sb="5" eb="7">
      <t>カッショク</t>
    </rPh>
    <rPh sb="7" eb="10">
      <t>ハッポウリョウ</t>
    </rPh>
    <rPh sb="14" eb="16">
      <t>ソリュウ</t>
    </rPh>
    <rPh sb="16" eb="19">
      <t>カザンレキ</t>
    </rPh>
    <phoneticPr fontId="3"/>
  </si>
  <si>
    <t>黒色～茶褐色発泡良スコリア粗粒火山礫～グラニュール．粒度違いの粗い成層構造持つ．</t>
    <rPh sb="0" eb="2">
      <t>コクショク</t>
    </rPh>
    <rPh sb="3" eb="6">
      <t>チャカッショク</t>
    </rPh>
    <rPh sb="6" eb="8">
      <t>ハッポウ</t>
    </rPh>
    <rPh sb="8" eb="9">
      <t>リョウ</t>
    </rPh>
    <rPh sb="13" eb="14">
      <t>ソ</t>
    </rPh>
    <rPh sb="14" eb="15">
      <t>リュウ</t>
    </rPh>
    <rPh sb="15" eb="18">
      <t>カザンレキ</t>
    </rPh>
    <rPh sb="26" eb="27">
      <t>リュウ</t>
    </rPh>
    <rPh sb="27" eb="28">
      <t>ド</t>
    </rPh>
    <rPh sb="28" eb="29">
      <t>チガ</t>
    </rPh>
    <rPh sb="31" eb="32">
      <t>アラ</t>
    </rPh>
    <rPh sb="33" eb="35">
      <t>セイソウ</t>
    </rPh>
    <rPh sb="35" eb="37">
      <t>コウゾウ</t>
    </rPh>
    <rPh sb="37" eb="38">
      <t>モ</t>
    </rPh>
    <phoneticPr fontId="2"/>
  </si>
  <si>
    <t>逆級化層理，赤褐色発泡良スコリア火山礫．</t>
    <rPh sb="0" eb="1">
      <t>ギャク</t>
    </rPh>
    <rPh sb="1" eb="2">
      <t>キュウ</t>
    </rPh>
    <rPh sb="2" eb="3">
      <t>カ</t>
    </rPh>
    <rPh sb="3" eb="5">
      <t>ソウリ</t>
    </rPh>
    <rPh sb="6" eb="9">
      <t>セキカッショク</t>
    </rPh>
    <rPh sb="9" eb="11">
      <t>ハッポウ</t>
    </rPh>
    <rPh sb="11" eb="12">
      <t>リョウ</t>
    </rPh>
    <rPh sb="16" eb="19">
      <t>カザンレキ</t>
    </rPh>
    <phoneticPr fontId="2"/>
  </si>
  <si>
    <t>スコリア細粒火山礫多，褐色土壌</t>
    <rPh sb="4" eb="6">
      <t>サイリュウ</t>
    </rPh>
    <rPh sb="6" eb="9">
      <t>カザンレキタ</t>
    </rPh>
    <rPh sb="11" eb="13">
      <t>アンカッショク</t>
    </rPh>
    <rPh sb="13" eb="15">
      <t>ドジョウ</t>
    </rPh>
    <phoneticPr fontId="3"/>
  </si>
  <si>
    <t>多源，細粒火山礫〜粗粒火山灰．オレンジ色〜褐色．</t>
    <rPh sb="0" eb="2">
      <t>タゲン</t>
    </rPh>
    <rPh sb="3" eb="5">
      <t>サイリュウ</t>
    </rPh>
    <rPh sb="5" eb="8">
      <t>カザンレキ</t>
    </rPh>
    <rPh sb="9" eb="11">
      <t>ソリュウ</t>
    </rPh>
    <rPh sb="11" eb="14">
      <t>カザンバイ</t>
    </rPh>
    <rPh sb="19" eb="20">
      <t>イロ</t>
    </rPh>
    <rPh sb="21" eb="23">
      <t>カッショク</t>
    </rPh>
    <phoneticPr fontId="3"/>
  </si>
  <si>
    <t>黒色～茶褐色発泡良スコリア細粒火山礫．</t>
    <rPh sb="0" eb="2">
      <t>コクショク</t>
    </rPh>
    <rPh sb="3" eb="6">
      <t>チャカッショク</t>
    </rPh>
    <rPh sb="6" eb="8">
      <t>ハッポウ</t>
    </rPh>
    <rPh sb="8" eb="9">
      <t>リョウ</t>
    </rPh>
    <rPh sb="13" eb="15">
      <t>サイリュウ</t>
    </rPh>
    <rPh sb="15" eb="18">
      <t>カザンレキ</t>
    </rPh>
    <phoneticPr fontId="2"/>
  </si>
  <si>
    <t>黒色スコリア火山礫．緻密スコリア＞発泡良スコリア</t>
    <rPh sb="0" eb="2">
      <t>コクショク</t>
    </rPh>
    <rPh sb="6" eb="9">
      <t>カザンレキ</t>
    </rPh>
    <rPh sb="10" eb="12">
      <t>チミツ</t>
    </rPh>
    <rPh sb="17" eb="19">
      <t>ハッポウ</t>
    </rPh>
    <rPh sb="19" eb="20">
      <t>リョウ</t>
    </rPh>
    <phoneticPr fontId="2"/>
  </si>
  <si>
    <t>TRB15</t>
    <phoneticPr fontId="2"/>
  </si>
  <si>
    <t>TRB25</t>
    <phoneticPr fontId="2"/>
  </si>
  <si>
    <t>石質粗粒火山礫混じり雑色（褐色＞茶褐色＞暗灰色）極粗粒～中粒砂火山灰</t>
    <rPh sb="0" eb="2">
      <t>セキシツ</t>
    </rPh>
    <rPh sb="2" eb="3">
      <t>ソ</t>
    </rPh>
    <rPh sb="3" eb="4">
      <t>リュウ</t>
    </rPh>
    <rPh sb="4" eb="7">
      <t>カザンレキ</t>
    </rPh>
    <rPh sb="7" eb="8">
      <t>マ</t>
    </rPh>
    <rPh sb="24" eb="25">
      <t>ゴク</t>
    </rPh>
    <rPh sb="28" eb="30">
      <t>チュウリュウ</t>
    </rPh>
    <phoneticPr fontId="2"/>
  </si>
  <si>
    <t>黒色，一部赤褐色発泡良スコリア粗粒火山礫．淘汰良，基質にグラニュール以下欠く．</t>
    <rPh sb="0" eb="2">
      <t>コクショク</t>
    </rPh>
    <rPh sb="3" eb="5">
      <t>イチブ</t>
    </rPh>
    <rPh sb="5" eb="8">
      <t>セキカッショク</t>
    </rPh>
    <rPh sb="8" eb="10">
      <t>ハッポウ</t>
    </rPh>
    <rPh sb="10" eb="11">
      <t>リョウ</t>
    </rPh>
    <rPh sb="15" eb="16">
      <t>ソ</t>
    </rPh>
    <rPh sb="16" eb="17">
      <t>リュウ</t>
    </rPh>
    <rPh sb="17" eb="20">
      <t>カザンレキ</t>
    </rPh>
    <rPh sb="21" eb="23">
      <t>トウタ</t>
    </rPh>
    <rPh sb="23" eb="24">
      <t>リョウ</t>
    </rPh>
    <rPh sb="25" eb="27">
      <t>キシツ</t>
    </rPh>
    <rPh sb="34" eb="36">
      <t>イカ</t>
    </rPh>
    <rPh sb="36" eb="37">
      <t>カ</t>
    </rPh>
    <phoneticPr fontId="2"/>
  </si>
  <si>
    <t>複成，雑色（褐色＞茶褐色＞暗灰色）グラニュール～粗粒砂火山灰</t>
    <rPh sb="0" eb="2">
      <t>フクセイ</t>
    </rPh>
    <rPh sb="3" eb="5">
      <t>ザッショク</t>
    </rPh>
    <rPh sb="6" eb="8">
      <t>カッショク</t>
    </rPh>
    <rPh sb="9" eb="12">
      <t>チャカッショク</t>
    </rPh>
    <rPh sb="13" eb="14">
      <t>アン</t>
    </rPh>
    <rPh sb="14" eb="16">
      <t>ハイイロ</t>
    </rPh>
    <rPh sb="24" eb="25">
      <t>ソ</t>
    </rPh>
    <rPh sb="25" eb="26">
      <t>リュウ</t>
    </rPh>
    <rPh sb="26" eb="27">
      <t>サ</t>
    </rPh>
    <rPh sb="27" eb="30">
      <t>カザンバイ</t>
    </rPh>
    <phoneticPr fontId="2"/>
  </si>
  <si>
    <t>赤褐色～黒色発泡良スコリア．牛糞状スコリア含．</t>
    <rPh sb="0" eb="3">
      <t>セキカッショク</t>
    </rPh>
    <rPh sb="4" eb="6">
      <t>コクショク</t>
    </rPh>
    <rPh sb="6" eb="8">
      <t>ハッポウ</t>
    </rPh>
    <rPh sb="8" eb="9">
      <t>リョウ</t>
    </rPh>
    <rPh sb="14" eb="16">
      <t>ギュウフン</t>
    </rPh>
    <rPh sb="16" eb="17">
      <t>ジョウ</t>
    </rPh>
    <rPh sb="21" eb="22">
      <t>ガン</t>
    </rPh>
    <phoneticPr fontId="2"/>
  </si>
  <si>
    <t>茶褐色，一部黒色発泡極良スコリア粗粒火山礫．細粒火山礫基質持つ．</t>
    <rPh sb="0" eb="3">
      <t>チャカッショク</t>
    </rPh>
    <rPh sb="4" eb="6">
      <t>イチブ</t>
    </rPh>
    <rPh sb="6" eb="8">
      <t>コクショク</t>
    </rPh>
    <rPh sb="8" eb="10">
      <t>ハッポウ</t>
    </rPh>
    <rPh sb="10" eb="11">
      <t>ゴク</t>
    </rPh>
    <rPh sb="11" eb="12">
      <t>リョウ</t>
    </rPh>
    <rPh sb="16" eb="17">
      <t>ソ</t>
    </rPh>
    <rPh sb="17" eb="18">
      <t>リュウ</t>
    </rPh>
    <rPh sb="18" eb="21">
      <t>カザンレキ</t>
    </rPh>
    <rPh sb="22" eb="24">
      <t>サイリュウ</t>
    </rPh>
    <rPh sb="24" eb="27">
      <t>カザンレキ</t>
    </rPh>
    <rPh sb="27" eb="29">
      <t>キシツ</t>
    </rPh>
    <rPh sb="29" eb="30">
      <t>モ</t>
    </rPh>
    <phoneticPr fontId="2"/>
  </si>
  <si>
    <t>TRB28</t>
    <phoneticPr fontId="2"/>
  </si>
  <si>
    <t>石質岩片火山礫混じり複成粗粒砂．岩片円磨．淘汰良．</t>
    <rPh sb="0" eb="2">
      <t>セキシツ</t>
    </rPh>
    <rPh sb="2" eb="4">
      <t>ガンペン</t>
    </rPh>
    <rPh sb="4" eb="7">
      <t>カザンレキ</t>
    </rPh>
    <rPh sb="7" eb="8">
      <t>マ</t>
    </rPh>
    <rPh sb="10" eb="12">
      <t>フクセイ</t>
    </rPh>
    <rPh sb="12" eb="13">
      <t>ソ</t>
    </rPh>
    <rPh sb="13" eb="14">
      <t>リュウ</t>
    </rPh>
    <rPh sb="14" eb="15">
      <t>サ</t>
    </rPh>
    <rPh sb="16" eb="18">
      <t>ガンペン</t>
    </rPh>
    <rPh sb="18" eb="20">
      <t>エンマ</t>
    </rPh>
    <rPh sb="21" eb="23">
      <t>トウタ</t>
    </rPh>
    <rPh sb="23" eb="24">
      <t>リョウ</t>
    </rPh>
    <phoneticPr fontId="2"/>
  </si>
  <si>
    <t>TRB30</t>
    <phoneticPr fontId="2"/>
  </si>
  <si>
    <t>基質支持の亜角礫．基質は複成，雑色（暗灰色＞赤褐色）グラニュール～中粒砂火山灰．</t>
    <rPh sb="0" eb="2">
      <t>キシツ</t>
    </rPh>
    <rPh sb="2" eb="4">
      <t>シジ</t>
    </rPh>
    <rPh sb="5" eb="6">
      <t>ア</t>
    </rPh>
    <rPh sb="6" eb="7">
      <t>カク</t>
    </rPh>
    <rPh sb="7" eb="8">
      <t>レキ</t>
    </rPh>
    <rPh sb="9" eb="11">
      <t>キシツ</t>
    </rPh>
    <rPh sb="12" eb="14">
      <t>フクセイ</t>
    </rPh>
    <rPh sb="15" eb="17">
      <t>ザッショク</t>
    </rPh>
    <rPh sb="18" eb="19">
      <t>アン</t>
    </rPh>
    <rPh sb="19" eb="20">
      <t>ハイ</t>
    </rPh>
    <rPh sb="20" eb="21">
      <t>ショク</t>
    </rPh>
    <rPh sb="22" eb="25">
      <t>セキカッショク</t>
    </rPh>
    <rPh sb="33" eb="35">
      <t>チュウリュウ</t>
    </rPh>
    <rPh sb="35" eb="36">
      <t>サ</t>
    </rPh>
    <rPh sb="36" eb="39">
      <t>カザンバイ</t>
    </rPh>
    <phoneticPr fontId="2"/>
  </si>
  <si>
    <t>多源，褐色細粒火山礫混じり粗粒火山灰</t>
    <rPh sb="0" eb="2">
      <t>タゲン</t>
    </rPh>
    <rPh sb="3" eb="5">
      <t>カッショク</t>
    </rPh>
    <rPh sb="5" eb="7">
      <t>サイリュウ</t>
    </rPh>
    <rPh sb="7" eb="11">
      <t>カザンレキマ</t>
    </rPh>
    <rPh sb="13" eb="15">
      <t>ソリュウ</t>
    </rPh>
    <rPh sb="15" eb="18">
      <t>カザンバイ</t>
    </rPh>
    <phoneticPr fontId="3"/>
  </si>
  <si>
    <t>黒色発泡良スコリア粗粒火山礫．淘汰良く，グラニュール以下欠く．</t>
    <rPh sb="0" eb="2">
      <t>コクショク</t>
    </rPh>
    <rPh sb="2" eb="4">
      <t>ハッポウ</t>
    </rPh>
    <rPh sb="4" eb="5">
      <t>リョウ</t>
    </rPh>
    <rPh sb="9" eb="10">
      <t>ソ</t>
    </rPh>
    <rPh sb="10" eb="11">
      <t>リュウ</t>
    </rPh>
    <rPh sb="11" eb="14">
      <t>カザンレキ</t>
    </rPh>
    <rPh sb="15" eb="17">
      <t>トウタ</t>
    </rPh>
    <rPh sb="17" eb="18">
      <t>ヨ</t>
    </rPh>
    <rPh sb="26" eb="28">
      <t>イカ</t>
    </rPh>
    <rPh sb="28" eb="29">
      <t>カ</t>
    </rPh>
    <phoneticPr fontId="2"/>
  </si>
  <si>
    <t>TRB17</t>
    <phoneticPr fontId="2"/>
  </si>
  <si>
    <t>複成，雑色（赤褐色＞暗灰色＞褐色）極粗～中粒砂火山灰．円磨良．</t>
  </si>
  <si>
    <t>TRB16</t>
    <phoneticPr fontId="2"/>
  </si>
  <si>
    <t>黒色～茶褐色発泡良スコリア粗粒火山礫．淘汰良，基質にグラニュール以下欠く．</t>
    <rPh sb="0" eb="2">
      <t>コクショク</t>
    </rPh>
    <rPh sb="3" eb="6">
      <t>チャカッショク</t>
    </rPh>
    <rPh sb="6" eb="8">
      <t>ハッポウ</t>
    </rPh>
    <rPh sb="8" eb="9">
      <t>リョウ</t>
    </rPh>
    <rPh sb="13" eb="14">
      <t>ソ</t>
    </rPh>
    <rPh sb="14" eb="15">
      <t>リュウ</t>
    </rPh>
    <rPh sb="15" eb="18">
      <t>カザンレキ</t>
    </rPh>
    <rPh sb="19" eb="21">
      <t>トウタ</t>
    </rPh>
    <rPh sb="21" eb="22">
      <t>リョウ</t>
    </rPh>
    <rPh sb="23" eb="25">
      <t>キシツ</t>
    </rPh>
    <rPh sb="32" eb="34">
      <t>イカ</t>
    </rPh>
    <rPh sb="34" eb="35">
      <t>カ</t>
    </rPh>
    <phoneticPr fontId="2"/>
  </si>
  <si>
    <t>複成，雑色（赤褐色＞暗灰色＞褐色）グラニュール～粗粒砂火山灰．円磨良．</t>
    <phoneticPr fontId="2"/>
  </si>
  <si>
    <t>細粒火山礫混じり粗粒〜中粒砂サイズ多源火山灰．</t>
    <rPh sb="0" eb="2">
      <t>サイリュウ</t>
    </rPh>
    <rPh sb="2" eb="6">
      <t>カザンレキマ</t>
    </rPh>
    <rPh sb="8" eb="10">
      <t>ソリュウ</t>
    </rPh>
    <rPh sb="11" eb="13">
      <t>チュウリュウ</t>
    </rPh>
    <rPh sb="13" eb="14">
      <t>サ</t>
    </rPh>
    <rPh sb="17" eb="19">
      <t>タゲン</t>
    </rPh>
    <rPh sb="19" eb="22">
      <t>カザンバイ</t>
    </rPh>
    <phoneticPr fontId="3"/>
  </si>
  <si>
    <t>S-17'</t>
    <phoneticPr fontId="2"/>
  </si>
  <si>
    <t>褐色発泡良スコリア粗粒火山礫</t>
    <rPh sb="0" eb="2">
      <t>カッショク</t>
    </rPh>
    <rPh sb="2" eb="4">
      <t>ハッポウ</t>
    </rPh>
    <rPh sb="4" eb="5">
      <t>リョウ</t>
    </rPh>
    <rPh sb="9" eb="10">
      <t>ソ</t>
    </rPh>
    <rPh sb="10" eb="11">
      <t>リュウ</t>
    </rPh>
    <rPh sb="11" eb="14">
      <t>カザンレキ</t>
    </rPh>
    <phoneticPr fontId="2"/>
  </si>
  <si>
    <t>スコリア細礫混じり中粒砂サイズ褐色土壌．</t>
    <rPh sb="4" eb="6">
      <t>サイレキ</t>
    </rPh>
    <rPh sb="6" eb="7">
      <t>マ</t>
    </rPh>
    <rPh sb="9" eb="12">
      <t>チュウリュウサ</t>
    </rPh>
    <rPh sb="15" eb="17">
      <t>カッショク</t>
    </rPh>
    <rPh sb="17" eb="19">
      <t>ドジョウ</t>
    </rPh>
    <phoneticPr fontId="3"/>
  </si>
  <si>
    <t>031101-1-6</t>
    <phoneticPr fontId="3"/>
  </si>
  <si>
    <t>031101-1-7</t>
    <phoneticPr fontId="3"/>
  </si>
  <si>
    <t>やや塊状，黒〜暗灰色発泡良不定型スコリア粗粒火山礫．灰色石質岩片微量含．火山灰サイズ以下基質欠く．基底部にスコリア細礫薄層．</t>
    <rPh sb="2" eb="4">
      <t>カイジョウ</t>
    </rPh>
    <rPh sb="5" eb="6">
      <t>クロ</t>
    </rPh>
    <rPh sb="7" eb="8">
      <t>アンハイロ</t>
    </rPh>
    <rPh sb="8" eb="10">
      <t>ハイイロ</t>
    </rPh>
    <rPh sb="10" eb="13">
      <t>ハッポウリョウ</t>
    </rPh>
    <rPh sb="13" eb="15">
      <t>フテイケイ</t>
    </rPh>
    <rPh sb="15" eb="16">
      <t>ケイ</t>
    </rPh>
    <rPh sb="20" eb="25">
      <t>ソリュウカザンレキ</t>
    </rPh>
    <rPh sb="26" eb="28">
      <t>ハイイロ</t>
    </rPh>
    <rPh sb="28" eb="32">
      <t>セキシツガンペン</t>
    </rPh>
    <rPh sb="32" eb="34">
      <t>ビリョウ</t>
    </rPh>
    <rPh sb="34" eb="35">
      <t>ガン</t>
    </rPh>
    <rPh sb="36" eb="39">
      <t>カザンバイ</t>
    </rPh>
    <rPh sb="42" eb="44">
      <t>イカ</t>
    </rPh>
    <rPh sb="44" eb="47">
      <t>キシツカ</t>
    </rPh>
    <rPh sb="49" eb="52">
      <t>キテイブ</t>
    </rPh>
    <rPh sb="57" eb="59">
      <t>サイレキ</t>
    </rPh>
    <rPh sb="59" eb="61">
      <t>ハクソウ</t>
    </rPh>
    <phoneticPr fontId="3"/>
  </si>
  <si>
    <t>黒色緻密スコリア粗粒火山礫．淘汰良，基質にグラニュール以下欠く．黄色・赤色変質岩片まばらに含む．牛糞状火山弾（最大径8.5cm）まばらに含む</t>
    <rPh sb="0" eb="2">
      <t>コクショク</t>
    </rPh>
    <rPh sb="2" eb="4">
      <t>チミツ</t>
    </rPh>
    <rPh sb="8" eb="9">
      <t>ソ</t>
    </rPh>
    <rPh sb="9" eb="10">
      <t>リュウ</t>
    </rPh>
    <rPh sb="10" eb="13">
      <t>カザンレキ</t>
    </rPh>
    <rPh sb="14" eb="16">
      <t>トウタ</t>
    </rPh>
    <rPh sb="16" eb="17">
      <t>リョウ</t>
    </rPh>
    <rPh sb="18" eb="20">
      <t>キシツ</t>
    </rPh>
    <rPh sb="27" eb="29">
      <t>イカ</t>
    </rPh>
    <rPh sb="29" eb="30">
      <t>カ</t>
    </rPh>
    <rPh sb="32" eb="34">
      <t>キイロ</t>
    </rPh>
    <rPh sb="35" eb="37">
      <t>セキショク</t>
    </rPh>
    <rPh sb="37" eb="39">
      <t>ヘンシツ</t>
    </rPh>
    <rPh sb="39" eb="41">
      <t>ガンペン</t>
    </rPh>
    <rPh sb="45" eb="46">
      <t>フク</t>
    </rPh>
    <rPh sb="48" eb="50">
      <t>ギュウフン</t>
    </rPh>
    <rPh sb="50" eb="51">
      <t>ジョウ</t>
    </rPh>
    <rPh sb="51" eb="54">
      <t>カザンダン</t>
    </rPh>
    <rPh sb="55" eb="57">
      <t>サイダイ</t>
    </rPh>
    <rPh sb="57" eb="58">
      <t>ケイ</t>
    </rPh>
    <rPh sb="68" eb="69">
      <t>フク</t>
    </rPh>
    <phoneticPr fontId="2"/>
  </si>
  <si>
    <t>宝永スコリア混じり．</t>
    <rPh sb="0" eb="2">
      <t>ホウエイ</t>
    </rPh>
    <rPh sb="6" eb="7">
      <t>マ</t>
    </rPh>
    <phoneticPr fontId="2"/>
  </si>
  <si>
    <t>スコリア粗粒火山礫混じり複成，雑色（褐色＞暗灰色）．グラニュール～中粒砂火山灰．</t>
    <rPh sb="4" eb="5">
      <t>ソ</t>
    </rPh>
    <rPh sb="5" eb="6">
      <t>リュウ</t>
    </rPh>
    <rPh sb="6" eb="9">
      <t>カザンレキ</t>
    </rPh>
    <rPh sb="9" eb="10">
      <t>マ</t>
    </rPh>
    <rPh sb="12" eb="14">
      <t>フクセイ</t>
    </rPh>
    <rPh sb="15" eb="17">
      <t>ザッショク</t>
    </rPh>
    <rPh sb="18" eb="20">
      <t>カッショク</t>
    </rPh>
    <rPh sb="21" eb="22">
      <t>アン</t>
    </rPh>
    <rPh sb="22" eb="24">
      <t>ハイイロ</t>
    </rPh>
    <rPh sb="33" eb="34">
      <t>チュウ</t>
    </rPh>
    <rPh sb="34" eb="35">
      <t>リュウ</t>
    </rPh>
    <rPh sb="35" eb="36">
      <t>サ</t>
    </rPh>
    <rPh sb="36" eb="39">
      <t>カザンバイ</t>
    </rPh>
    <phoneticPr fontId="2"/>
  </si>
  <si>
    <t>黒色土壌</t>
    <rPh sb="0" eb="2">
      <t>コクショク</t>
    </rPh>
    <rPh sb="2" eb="4">
      <t>ドジョウ</t>
    </rPh>
    <phoneticPr fontId="2"/>
  </si>
  <si>
    <t>茶褐色～黒色スコリア粗粒火山礫．淘汰良，基質に火山灰欠く．粒間に少量のグラニュールスコリア．</t>
    <rPh sb="0" eb="3">
      <t>チャカッショク</t>
    </rPh>
    <rPh sb="4" eb="6">
      <t>コクショク</t>
    </rPh>
    <rPh sb="10" eb="11">
      <t>ソ</t>
    </rPh>
    <rPh sb="11" eb="12">
      <t>リュウ</t>
    </rPh>
    <rPh sb="12" eb="15">
      <t>カザンレキ</t>
    </rPh>
    <rPh sb="16" eb="18">
      <t>トウタ</t>
    </rPh>
    <rPh sb="18" eb="19">
      <t>リョウ</t>
    </rPh>
    <rPh sb="20" eb="22">
      <t>キシツ</t>
    </rPh>
    <rPh sb="23" eb="26">
      <t>カザンバイ</t>
    </rPh>
    <rPh sb="26" eb="27">
      <t>カ</t>
    </rPh>
    <rPh sb="29" eb="31">
      <t>リュウカン</t>
    </rPh>
    <rPh sb="32" eb="34">
      <t>ショウリョウ</t>
    </rPh>
    <phoneticPr fontId="2"/>
  </si>
  <si>
    <t>黒色，一部茶褐色発泡良スコリア粗粒火山礫．淘汰良，基質にグラニュール以下欠く．</t>
    <rPh sb="0" eb="2">
      <t>コクショク</t>
    </rPh>
    <rPh sb="3" eb="5">
      <t>イチブ</t>
    </rPh>
    <rPh sb="5" eb="8">
      <t>チャカッショク</t>
    </rPh>
    <rPh sb="8" eb="10">
      <t>ハッポウ</t>
    </rPh>
    <rPh sb="10" eb="11">
      <t>リョウ</t>
    </rPh>
    <rPh sb="15" eb="16">
      <t>ソ</t>
    </rPh>
    <rPh sb="16" eb="17">
      <t>リュウ</t>
    </rPh>
    <rPh sb="17" eb="20">
      <t>カザンレキ</t>
    </rPh>
    <rPh sb="21" eb="23">
      <t>トウタ</t>
    </rPh>
    <rPh sb="23" eb="24">
      <t>リョウ</t>
    </rPh>
    <rPh sb="25" eb="27">
      <t>キシツ</t>
    </rPh>
    <rPh sb="34" eb="36">
      <t>イカ</t>
    </rPh>
    <rPh sb="36" eb="37">
      <t>カ</t>
    </rPh>
    <phoneticPr fontId="2"/>
  </si>
  <si>
    <t>黒色～茶褐色発泡良スコリア粗粒火山礫．淘汰良，グラニュール以下欠く．</t>
    <rPh sb="0" eb="2">
      <t>コクショク</t>
    </rPh>
    <rPh sb="3" eb="6">
      <t>チャカッショク</t>
    </rPh>
    <rPh sb="6" eb="8">
      <t>ハッポウ</t>
    </rPh>
    <rPh sb="8" eb="9">
      <t>リョウ</t>
    </rPh>
    <rPh sb="13" eb="14">
      <t>ソ</t>
    </rPh>
    <rPh sb="14" eb="15">
      <t>リュウ</t>
    </rPh>
    <rPh sb="15" eb="18">
      <t>カザンレキ</t>
    </rPh>
    <rPh sb="19" eb="21">
      <t>トウタ</t>
    </rPh>
    <rPh sb="21" eb="22">
      <t>リョウ</t>
    </rPh>
    <rPh sb="29" eb="31">
      <t>イカ</t>
    </rPh>
    <rPh sb="31" eb="32">
      <t>カ</t>
    </rPh>
    <phoneticPr fontId="2"/>
  </si>
  <si>
    <t>スコリア・溶岩片小～中礫混じり粗～中粒砂火山灰．基質支持．岩片はやや円磨．構成物は複成，雑色（暗灰～灰色～赤褐色）．</t>
    <rPh sb="5" eb="7">
      <t>ヨウガン</t>
    </rPh>
    <rPh sb="7" eb="8">
      <t>ヘン</t>
    </rPh>
    <rPh sb="8" eb="9">
      <t>ショウ</t>
    </rPh>
    <rPh sb="10" eb="11">
      <t>チュウ</t>
    </rPh>
    <rPh sb="11" eb="12">
      <t>レキ</t>
    </rPh>
    <rPh sb="12" eb="13">
      <t>マ</t>
    </rPh>
    <rPh sb="15" eb="16">
      <t>ソ</t>
    </rPh>
    <rPh sb="17" eb="19">
      <t>チュウリュウ</t>
    </rPh>
    <rPh sb="19" eb="20">
      <t>サ</t>
    </rPh>
    <rPh sb="20" eb="23">
      <t>カザンバイ</t>
    </rPh>
    <rPh sb="24" eb="26">
      <t>キシツ</t>
    </rPh>
    <rPh sb="26" eb="28">
      <t>シジ</t>
    </rPh>
    <rPh sb="29" eb="31">
      <t>ガンペン</t>
    </rPh>
    <rPh sb="34" eb="35">
      <t>エン</t>
    </rPh>
    <rPh sb="35" eb="36">
      <t>マ</t>
    </rPh>
    <rPh sb="37" eb="39">
      <t>コウセイ</t>
    </rPh>
    <rPh sb="39" eb="40">
      <t>ブツ</t>
    </rPh>
    <rPh sb="41" eb="43">
      <t>フクセイ</t>
    </rPh>
    <rPh sb="44" eb="46">
      <t>ザッショク</t>
    </rPh>
    <rPh sb="47" eb="48">
      <t>アン</t>
    </rPh>
    <rPh sb="48" eb="49">
      <t>ハイ</t>
    </rPh>
    <rPh sb="50" eb="52">
      <t>ハイイロ</t>
    </rPh>
    <rPh sb="53" eb="56">
      <t>セキカッショク</t>
    </rPh>
    <phoneticPr fontId="2"/>
  </si>
  <si>
    <t>白色＞黒色発泡良軽石粗粒火山礫．赤褐色，灰色溶岩片類質岩片伴う．</t>
    <rPh sb="0" eb="2">
      <t>ハクショク</t>
    </rPh>
    <rPh sb="3" eb="5">
      <t>コクショク</t>
    </rPh>
    <rPh sb="5" eb="7">
      <t>ハッポウ</t>
    </rPh>
    <rPh sb="7" eb="8">
      <t>リョウ</t>
    </rPh>
    <rPh sb="8" eb="10">
      <t>カルイシ</t>
    </rPh>
    <rPh sb="10" eb="11">
      <t>ソ</t>
    </rPh>
    <rPh sb="11" eb="12">
      <t>リュウ</t>
    </rPh>
    <rPh sb="12" eb="15">
      <t>カザンレキ</t>
    </rPh>
    <rPh sb="16" eb="19">
      <t>セキカッショク</t>
    </rPh>
    <rPh sb="20" eb="22">
      <t>ハイイロ</t>
    </rPh>
    <rPh sb="22" eb="25">
      <t>ヨウガンヘン</t>
    </rPh>
    <rPh sb="25" eb="26">
      <t>ルイ</t>
    </rPh>
    <rPh sb="26" eb="27">
      <t>シツ</t>
    </rPh>
    <rPh sb="27" eb="29">
      <t>ガンペン</t>
    </rPh>
    <rPh sb="29" eb="30">
      <t>トモナ</t>
    </rPh>
    <phoneticPr fontId="2"/>
  </si>
  <si>
    <t>黒色，一部赤褐色発泡良スコリア火山礫．淘汰良く，基質に火山灰欠く．少量の赤色変質岩片含む．</t>
    <rPh sb="0" eb="2">
      <t>コクショク</t>
    </rPh>
    <rPh sb="3" eb="5">
      <t>イチブ</t>
    </rPh>
    <rPh sb="5" eb="8">
      <t>セキカッショク</t>
    </rPh>
    <rPh sb="8" eb="10">
      <t>ハッポウ</t>
    </rPh>
    <rPh sb="10" eb="11">
      <t>リョウ</t>
    </rPh>
    <rPh sb="15" eb="18">
      <t>カザンレキ</t>
    </rPh>
    <rPh sb="19" eb="21">
      <t>トウタ</t>
    </rPh>
    <rPh sb="21" eb="22">
      <t>ヨ</t>
    </rPh>
    <rPh sb="24" eb="26">
      <t>キシツ</t>
    </rPh>
    <rPh sb="27" eb="30">
      <t>カザンバイ</t>
    </rPh>
    <rPh sb="30" eb="31">
      <t>カ</t>
    </rPh>
    <rPh sb="33" eb="35">
      <t>ショウリョウ</t>
    </rPh>
    <rPh sb="36" eb="38">
      <t>セキショク</t>
    </rPh>
    <rPh sb="38" eb="40">
      <t>ヘンシツ</t>
    </rPh>
    <rPh sb="40" eb="42">
      <t>ガンペン</t>
    </rPh>
    <rPh sb="42" eb="43">
      <t>フク</t>
    </rPh>
    <phoneticPr fontId="2"/>
  </si>
  <si>
    <t>黒色スコリア火山礫．発泡度多様（やや不良＞良混在）．灰色＞赤色石質岩片まばらに含む（最大径2.8cm）．淘汰良く，基質に火山灰欠く．</t>
    <rPh sb="0" eb="2">
      <t>コクショク</t>
    </rPh>
    <rPh sb="6" eb="9">
      <t>カザンレキ</t>
    </rPh>
    <rPh sb="10" eb="12">
      <t>ハッポウ</t>
    </rPh>
    <rPh sb="12" eb="13">
      <t>ド</t>
    </rPh>
    <rPh sb="13" eb="15">
      <t>タヨウ</t>
    </rPh>
    <rPh sb="18" eb="20">
      <t>フリョウ</t>
    </rPh>
    <rPh sb="21" eb="22">
      <t>リョウ</t>
    </rPh>
    <rPh sb="22" eb="24">
      <t>コンザイ</t>
    </rPh>
    <rPh sb="26" eb="28">
      <t>ハイイロ</t>
    </rPh>
    <rPh sb="29" eb="31">
      <t>セキショク</t>
    </rPh>
    <rPh sb="31" eb="33">
      <t>セキシツ</t>
    </rPh>
    <rPh sb="33" eb="35">
      <t>ガンペン</t>
    </rPh>
    <rPh sb="39" eb="40">
      <t>フク</t>
    </rPh>
    <rPh sb="42" eb="44">
      <t>サイダイ</t>
    </rPh>
    <rPh sb="44" eb="45">
      <t>ケイ</t>
    </rPh>
    <rPh sb="52" eb="54">
      <t>トウタ</t>
    </rPh>
    <rPh sb="54" eb="55">
      <t>ヨ</t>
    </rPh>
    <rPh sb="57" eb="59">
      <t>キシツ</t>
    </rPh>
    <rPh sb="60" eb="63">
      <t>カザンバイ</t>
    </rPh>
    <rPh sb="63" eb="64">
      <t>カ</t>
    </rPh>
    <phoneticPr fontId="2"/>
  </si>
  <si>
    <t>黒色緻密スコリア火山礫．グラニュール基質持つ．粒度違いの粗い成層構造持つ．</t>
    <rPh sb="0" eb="2">
      <t>コクショク</t>
    </rPh>
    <rPh sb="2" eb="4">
      <t>チミツ</t>
    </rPh>
    <rPh sb="8" eb="11">
      <t>カザンレキ</t>
    </rPh>
    <rPh sb="18" eb="20">
      <t>キシツ</t>
    </rPh>
    <rPh sb="20" eb="21">
      <t>モ</t>
    </rPh>
    <rPh sb="23" eb="24">
      <t>リュウ</t>
    </rPh>
    <rPh sb="24" eb="25">
      <t>ド</t>
    </rPh>
    <rPh sb="25" eb="26">
      <t>チガ</t>
    </rPh>
    <rPh sb="28" eb="29">
      <t>アラ</t>
    </rPh>
    <rPh sb="30" eb="32">
      <t>セイソウ</t>
    </rPh>
    <rPh sb="32" eb="34">
      <t>コウゾウ</t>
    </rPh>
    <rPh sb="34" eb="35">
      <t>モ</t>
    </rPh>
    <phoneticPr fontId="2"/>
  </si>
  <si>
    <t>黒色発泡良〜極良不定形スコリア火山礫．コークス状光沢．火山灰サイズ基質欠く，淘汰良．</t>
    <rPh sb="0" eb="2">
      <t>コクショク</t>
    </rPh>
    <rPh sb="2" eb="5">
      <t>ハッポウリョウ</t>
    </rPh>
    <rPh sb="6" eb="8">
      <t>ゴクリョウ</t>
    </rPh>
    <rPh sb="8" eb="11">
      <t>フテイケイ</t>
    </rPh>
    <rPh sb="15" eb="18">
      <t>カザンレキ</t>
    </rPh>
    <rPh sb="23" eb="24">
      <t>ジョウ</t>
    </rPh>
    <rPh sb="24" eb="26">
      <t>コウタク</t>
    </rPh>
    <rPh sb="27" eb="30">
      <t>カザンバイ</t>
    </rPh>
    <rPh sb="33" eb="35">
      <t>キシツ</t>
    </rPh>
    <rPh sb="35" eb="36">
      <t>カ</t>
    </rPh>
    <rPh sb="38" eb="41">
      <t>トウタリョウ</t>
    </rPh>
    <phoneticPr fontId="3"/>
  </si>
  <si>
    <t>ベージュ色砂質土壌</t>
    <rPh sb="4" eb="5">
      <t>イロ</t>
    </rPh>
    <rPh sb="5" eb="7">
      <t>サシツ</t>
    </rPh>
    <rPh sb="7" eb="9">
      <t>ドジョウ</t>
    </rPh>
    <phoneticPr fontId="3"/>
  </si>
  <si>
    <t>スコリア粗粒火山礫多い多源砂質土壌</t>
    <rPh sb="4" eb="6">
      <t>ソリュウ</t>
    </rPh>
    <rPh sb="6" eb="9">
      <t>カザンレキ</t>
    </rPh>
    <rPh sb="9" eb="10">
      <t>タ</t>
    </rPh>
    <rPh sb="11" eb="13">
      <t>タゲン</t>
    </rPh>
    <rPh sb="13" eb="15">
      <t>サシツ</t>
    </rPh>
    <rPh sb="15" eb="17">
      <t>ドジョウ</t>
    </rPh>
    <phoneticPr fontId="3"/>
  </si>
  <si>
    <t>030806-59</t>
    <phoneticPr fontId="2"/>
  </si>
  <si>
    <t>スコリア火山弾混じり発泡良不定形褐色スコリア火山礫．多くは径3cm前後．細礫サイズの基質欠き，淘汰良．</t>
    <rPh sb="4" eb="7">
      <t>カザンダン</t>
    </rPh>
    <rPh sb="7" eb="8">
      <t>マ</t>
    </rPh>
    <rPh sb="10" eb="12">
      <t>ハッポウ</t>
    </rPh>
    <rPh sb="12" eb="13">
      <t>リョウ</t>
    </rPh>
    <rPh sb="13" eb="16">
      <t>フテイケイ</t>
    </rPh>
    <rPh sb="16" eb="18">
      <t>カッショク</t>
    </rPh>
    <rPh sb="22" eb="25">
      <t>カザンレキ</t>
    </rPh>
    <rPh sb="26" eb="27">
      <t>オオ</t>
    </rPh>
    <rPh sb="29" eb="30">
      <t>ケイ</t>
    </rPh>
    <rPh sb="33" eb="35">
      <t>ゼンゴ</t>
    </rPh>
    <rPh sb="36" eb="38">
      <t>サイレキ</t>
    </rPh>
    <rPh sb="42" eb="45">
      <t>キシツカ</t>
    </rPh>
    <rPh sb="47" eb="50">
      <t>トウタリョウ</t>
    </rPh>
    <phoneticPr fontId="3"/>
  </si>
  <si>
    <t>茶褐色～黒色極発泡良スコリア火山礫．繊維状スコリア多．淘汰良，基質に火山灰欠く．</t>
    <rPh sb="0" eb="3">
      <t>チャカッショク</t>
    </rPh>
    <rPh sb="4" eb="6">
      <t>コクショク</t>
    </rPh>
    <rPh sb="6" eb="7">
      <t>ゴク</t>
    </rPh>
    <rPh sb="7" eb="9">
      <t>ハッポウ</t>
    </rPh>
    <rPh sb="9" eb="10">
      <t>リョウ</t>
    </rPh>
    <rPh sb="14" eb="17">
      <t>カザンレキ</t>
    </rPh>
    <rPh sb="18" eb="21">
      <t>センイジョウ</t>
    </rPh>
    <rPh sb="25" eb="26">
      <t>タ</t>
    </rPh>
    <rPh sb="27" eb="29">
      <t>トウタ</t>
    </rPh>
    <rPh sb="29" eb="30">
      <t>リョウ</t>
    </rPh>
    <rPh sb="31" eb="33">
      <t>キシツ</t>
    </rPh>
    <rPh sb="34" eb="37">
      <t>カザンバイ</t>
    </rPh>
    <rPh sb="37" eb="38">
      <t>カ</t>
    </rPh>
    <phoneticPr fontId="2"/>
  </si>
  <si>
    <t>Ym02</t>
    <phoneticPr fontId="2"/>
  </si>
  <si>
    <t>複成，雑色（赤褐色＞褐色）グラニュール～粗粒砂火山灰．円磨良．</t>
    <rPh sb="0" eb="2">
      <t>フクセイ</t>
    </rPh>
    <rPh sb="3" eb="5">
      <t>ザッショク</t>
    </rPh>
    <rPh sb="6" eb="9">
      <t>セキカッショク</t>
    </rPh>
    <rPh sb="10" eb="12">
      <t>カッショク</t>
    </rPh>
    <rPh sb="20" eb="21">
      <t>ホボ</t>
    </rPh>
    <rPh sb="21" eb="22">
      <t>ツブ</t>
    </rPh>
    <rPh sb="22" eb="23">
      <t>サ</t>
    </rPh>
    <rPh sb="23" eb="26">
      <t>カザンバイ</t>
    </rPh>
    <rPh sb="27" eb="29">
      <t>エンマ</t>
    </rPh>
    <rPh sb="29" eb="30">
      <t>リョウ</t>
    </rPh>
    <phoneticPr fontId="2"/>
  </si>
  <si>
    <t>スコリア粗粒火山礫混じり複成，雑色（褐色＞暗灰色＞白色）グラニュール～粗粒砂火山灰．</t>
    <rPh sb="4" eb="5">
      <t>ソ</t>
    </rPh>
    <rPh sb="5" eb="6">
      <t>リュウ</t>
    </rPh>
    <rPh sb="6" eb="8">
      <t>カザン</t>
    </rPh>
    <rPh sb="8" eb="9">
      <t>レキ</t>
    </rPh>
    <rPh sb="9" eb="10">
      <t>マ</t>
    </rPh>
    <rPh sb="12" eb="14">
      <t>フクセイ</t>
    </rPh>
    <rPh sb="15" eb="17">
      <t>ザッショク</t>
    </rPh>
    <rPh sb="18" eb="20">
      <t>カッショク</t>
    </rPh>
    <rPh sb="21" eb="24">
      <t>アンハイイロ</t>
    </rPh>
    <rPh sb="25" eb="27">
      <t>ハクショク</t>
    </rPh>
    <rPh sb="35" eb="36">
      <t>ソ</t>
    </rPh>
    <rPh sb="36" eb="37">
      <t>リュウ</t>
    </rPh>
    <rPh sb="37" eb="38">
      <t>サ</t>
    </rPh>
    <rPh sb="38" eb="41">
      <t>カザンバイ</t>
    </rPh>
    <phoneticPr fontId="2"/>
  </si>
  <si>
    <t>赤色細粒火山礫混じり雑色（赤褐色＞褐色＞暗灰色）極粗粒～中粒砂火山灰．上部は炭質物に富む．</t>
    <rPh sb="0" eb="2">
      <t>セキショク</t>
    </rPh>
    <rPh sb="2" eb="4">
      <t>サイリュウ</t>
    </rPh>
    <rPh sb="4" eb="7">
      <t>カザンレキ</t>
    </rPh>
    <rPh sb="7" eb="8">
      <t>マ</t>
    </rPh>
    <rPh sb="10" eb="12">
      <t>ザッショク</t>
    </rPh>
    <rPh sb="13" eb="16">
      <t>セキカッショク</t>
    </rPh>
    <rPh sb="17" eb="19">
      <t>カッショク</t>
    </rPh>
    <rPh sb="20" eb="21">
      <t>アン</t>
    </rPh>
    <rPh sb="21" eb="23">
      <t>ハイイロ</t>
    </rPh>
    <rPh sb="24" eb="25">
      <t>ゴク</t>
    </rPh>
    <rPh sb="25" eb="26">
      <t>ソ</t>
    </rPh>
    <rPh sb="26" eb="27">
      <t>リュウ</t>
    </rPh>
    <rPh sb="28" eb="30">
      <t>チュウリュウ</t>
    </rPh>
    <rPh sb="30" eb="31">
      <t>サ</t>
    </rPh>
    <rPh sb="31" eb="34">
      <t>カザンバイ</t>
    </rPh>
    <rPh sb="35" eb="37">
      <t>ジョウブ</t>
    </rPh>
    <rPh sb="38" eb="40">
      <t>タンシツ</t>
    </rPh>
    <rPh sb="40" eb="41">
      <t>ブツ</t>
    </rPh>
    <rPh sb="42" eb="43">
      <t>ト</t>
    </rPh>
    <phoneticPr fontId="2"/>
  </si>
  <si>
    <t>暗灰色＝赤褐色発泡スコリア粗粒〜細粒火山礫．基質に火山灰欠く</t>
    <rPh sb="0" eb="3">
      <t>アンハイイロ</t>
    </rPh>
    <rPh sb="4" eb="7">
      <t>セキカッショク</t>
    </rPh>
    <rPh sb="7" eb="9">
      <t>ハッポウ</t>
    </rPh>
    <rPh sb="13" eb="15">
      <t>ソリュウ</t>
    </rPh>
    <rPh sb="16" eb="18">
      <t>サイリュウ</t>
    </rPh>
    <rPh sb="18" eb="21">
      <t>カザンレキ</t>
    </rPh>
    <rPh sb="22" eb="24">
      <t>キシツ</t>
    </rPh>
    <rPh sb="25" eb="28">
      <t>カザンバイ</t>
    </rPh>
    <rPh sb="28" eb="29">
      <t>カ</t>
    </rPh>
    <phoneticPr fontId="3"/>
  </si>
  <si>
    <t>スコリア粗粒火山礫混じり複成，雑色（赤褐色＞暗灰色＞褐色）極粗～中粒砂火山灰．円磨良．</t>
    <rPh sb="4" eb="5">
      <t>ソ</t>
    </rPh>
    <rPh sb="5" eb="6">
      <t>リュウ</t>
    </rPh>
    <rPh sb="6" eb="9">
      <t>カザンレキ</t>
    </rPh>
    <rPh sb="9" eb="10">
      <t>マ</t>
    </rPh>
    <rPh sb="12" eb="14">
      <t>フクセイ</t>
    </rPh>
    <rPh sb="15" eb="17">
      <t>ザッショク</t>
    </rPh>
    <rPh sb="18" eb="21">
      <t>セキカッショク</t>
    </rPh>
    <rPh sb="22" eb="23">
      <t>アン</t>
    </rPh>
    <rPh sb="23" eb="25">
      <t>ハイイロ</t>
    </rPh>
    <rPh sb="26" eb="28">
      <t>カッショク</t>
    </rPh>
    <rPh sb="29" eb="30">
      <t>ゴク</t>
    </rPh>
    <rPh sb="30" eb="31">
      <t>ソ</t>
    </rPh>
    <rPh sb="32" eb="33">
      <t>チュウ</t>
    </rPh>
    <rPh sb="33" eb="34">
      <t>ツブ</t>
    </rPh>
    <rPh sb="34" eb="35">
      <t>サ</t>
    </rPh>
    <rPh sb="35" eb="38">
      <t>カザンバイ</t>
    </rPh>
    <rPh sb="39" eb="41">
      <t>エンマ</t>
    </rPh>
    <rPh sb="41" eb="42">
      <t>リョウ</t>
    </rPh>
    <phoneticPr fontId="2"/>
  </si>
  <si>
    <t>TRB27</t>
    <phoneticPr fontId="2"/>
  </si>
  <si>
    <t>複成，雑色（赤褐色＞褐色）グラニュール～中粒砂火山灰．円磨良．</t>
    <rPh sb="0" eb="2">
      <t>フクセイ</t>
    </rPh>
    <rPh sb="3" eb="5">
      <t>ザッショク</t>
    </rPh>
    <rPh sb="6" eb="9">
      <t>セキカッショク</t>
    </rPh>
    <rPh sb="10" eb="12">
      <t>カッショク</t>
    </rPh>
    <rPh sb="20" eb="22">
      <t>チュウリュウ</t>
    </rPh>
    <rPh sb="22" eb="23">
      <t>サ</t>
    </rPh>
    <rPh sb="23" eb="26">
      <t>カザンバイ</t>
    </rPh>
    <rPh sb="27" eb="29">
      <t>エンマ</t>
    </rPh>
    <rPh sb="29" eb="30">
      <t>リョウ</t>
    </rPh>
    <phoneticPr fontId="2"/>
  </si>
  <si>
    <t>黒色発泡良スコリア粗粒火山礫．淘汰良く，基質にグラニュール以下欠く．</t>
    <rPh sb="0" eb="2">
      <t>コクショク</t>
    </rPh>
    <rPh sb="2" eb="4">
      <t>ハッポウ</t>
    </rPh>
    <rPh sb="4" eb="5">
      <t>リョウ</t>
    </rPh>
    <rPh sb="9" eb="10">
      <t>ソ</t>
    </rPh>
    <rPh sb="10" eb="11">
      <t>リュウ</t>
    </rPh>
    <rPh sb="11" eb="14">
      <t>カザンレキ</t>
    </rPh>
    <rPh sb="15" eb="17">
      <t>トウタ</t>
    </rPh>
    <rPh sb="17" eb="18">
      <t>ヨ</t>
    </rPh>
    <rPh sb="20" eb="22">
      <t>キシツ</t>
    </rPh>
    <rPh sb="29" eb="31">
      <t>イカ</t>
    </rPh>
    <rPh sb="31" eb="32">
      <t>カ</t>
    </rPh>
    <phoneticPr fontId="2"/>
  </si>
  <si>
    <t>正級化した黒色スコリアグラニュール～粗粒砂．粒子やや円磨．</t>
    <rPh sb="0" eb="1">
      <t>セイ</t>
    </rPh>
    <rPh sb="1" eb="2">
      <t>キュウ</t>
    </rPh>
    <rPh sb="2" eb="3">
      <t>カ</t>
    </rPh>
    <rPh sb="5" eb="7">
      <t>コクショク</t>
    </rPh>
    <rPh sb="18" eb="19">
      <t>ソ</t>
    </rPh>
    <rPh sb="19" eb="20">
      <t>リュウ</t>
    </rPh>
    <rPh sb="20" eb="21">
      <t>サ</t>
    </rPh>
    <rPh sb="22" eb="24">
      <t>リュウシ</t>
    </rPh>
    <rPh sb="26" eb="28">
      <t>エンマ</t>
    </rPh>
    <phoneticPr fontId="2"/>
  </si>
  <si>
    <t>緻密スコリア粗粒火山礫混じり複成，雑色（褐色＞暗灰色＞赤褐色）グラニュール～中粒砂火山灰．</t>
    <rPh sb="0" eb="2">
      <t>チミツ</t>
    </rPh>
    <rPh sb="6" eb="7">
      <t>ソ</t>
    </rPh>
    <rPh sb="7" eb="8">
      <t>リュウ</t>
    </rPh>
    <rPh sb="8" eb="11">
      <t>カザンレキ</t>
    </rPh>
    <rPh sb="11" eb="12">
      <t>マ</t>
    </rPh>
    <rPh sb="14" eb="16">
      <t>フクセイ</t>
    </rPh>
    <rPh sb="17" eb="19">
      <t>ザッショク</t>
    </rPh>
    <rPh sb="20" eb="22">
      <t>カッショク</t>
    </rPh>
    <rPh sb="23" eb="24">
      <t>アン</t>
    </rPh>
    <rPh sb="24" eb="26">
      <t>ハイイロ</t>
    </rPh>
    <rPh sb="27" eb="30">
      <t>セキカッショク</t>
    </rPh>
    <rPh sb="38" eb="39">
      <t>チュウ</t>
    </rPh>
    <rPh sb="39" eb="40">
      <t>リュウ</t>
    </rPh>
    <rPh sb="40" eb="41">
      <t>サ</t>
    </rPh>
    <rPh sb="41" eb="44">
      <t>カザンバイ</t>
    </rPh>
    <phoneticPr fontId="2"/>
  </si>
  <si>
    <t>暗灰色＝赤褐色発泡スコリア粗粒火山礫混じり細粒火山礫．基質に火山灰欠く</t>
    <rPh sb="0" eb="3">
      <t>アンハイイロ</t>
    </rPh>
    <rPh sb="4" eb="7">
      <t>セキカッショク</t>
    </rPh>
    <rPh sb="7" eb="9">
      <t>ハッポウ</t>
    </rPh>
    <rPh sb="13" eb="15">
      <t>ソリュウ</t>
    </rPh>
    <rPh sb="15" eb="19">
      <t>カザンレキマ</t>
    </rPh>
    <rPh sb="21" eb="23">
      <t>サイリュウ</t>
    </rPh>
    <rPh sb="23" eb="26">
      <t>カザンレキ</t>
    </rPh>
    <rPh sb="27" eb="29">
      <t>キシツ</t>
    </rPh>
    <rPh sb="30" eb="33">
      <t>カザンバイ</t>
    </rPh>
    <rPh sb="33" eb="34">
      <t>カ</t>
    </rPh>
    <phoneticPr fontId="3"/>
  </si>
  <si>
    <t>030806-58</t>
    <phoneticPr fontId="2"/>
  </si>
  <si>
    <t>洪水流</t>
    <rPh sb="0" eb="3">
      <t>コウズイリュウ</t>
    </rPh>
    <phoneticPr fontId="2"/>
  </si>
  <si>
    <t>細粒火山礫混じり褐色土壌．</t>
    <rPh sb="0" eb="2">
      <t>サイリュウ</t>
    </rPh>
    <rPh sb="2" eb="5">
      <t>カザンレキ</t>
    </rPh>
    <rPh sb="5" eb="6">
      <t>マ</t>
    </rPh>
    <rPh sb="8" eb="10">
      <t>カッショク</t>
    </rPh>
    <rPh sb="10" eb="12">
      <t>ドジョウ</t>
    </rPh>
    <phoneticPr fontId="3"/>
  </si>
  <si>
    <t>赤色発泡良スコリア細粒火山礫．基質に土壌混じり</t>
    <rPh sb="0" eb="2">
      <t>セキショク</t>
    </rPh>
    <rPh sb="2" eb="4">
      <t>ハッポウ</t>
    </rPh>
    <rPh sb="4" eb="5">
      <t>リョウ</t>
    </rPh>
    <rPh sb="9" eb="14">
      <t>サイリュウカザンレキ</t>
    </rPh>
    <rPh sb="15" eb="17">
      <t>キシツ</t>
    </rPh>
    <rPh sb="18" eb="20">
      <t>ドジョウ</t>
    </rPh>
    <rPh sb="20" eb="21">
      <t>マ</t>
    </rPh>
    <phoneticPr fontId="3"/>
  </si>
  <si>
    <t>暗灰色緻密多面体スコリア粗粒〜細粒火山礫</t>
    <rPh sb="0" eb="1">
      <t>アン</t>
    </rPh>
    <rPh sb="1" eb="3">
      <t>ハイイロ</t>
    </rPh>
    <rPh sb="3" eb="5">
      <t>チミツ</t>
    </rPh>
    <rPh sb="5" eb="8">
      <t>タメンタイ</t>
    </rPh>
    <rPh sb="12" eb="14">
      <t>ソリュウ</t>
    </rPh>
    <rPh sb="15" eb="17">
      <t>サイリュウ</t>
    </rPh>
    <rPh sb="17" eb="20">
      <t>カザンレキ</t>
    </rPh>
    <phoneticPr fontId="3"/>
  </si>
  <si>
    <t>YM12</t>
    <phoneticPr fontId="2"/>
  </si>
  <si>
    <t>土壌化風成層</t>
    <rPh sb="0" eb="2">
      <t>ドジョウ</t>
    </rPh>
    <rPh sb="2" eb="3">
      <t>カ</t>
    </rPh>
    <rPh sb="3" eb="6">
      <t>フウセイソウ</t>
    </rPh>
    <phoneticPr fontId="3"/>
  </si>
  <si>
    <t>暗灰色発泡やや不良多面体型スコリア，灰色・赤色石質岩片多．火山灰サイズ以下の基質欠く．</t>
    <rPh sb="0" eb="3">
      <t>アンハイイロ</t>
    </rPh>
    <rPh sb="3" eb="5">
      <t>ハッポウ</t>
    </rPh>
    <rPh sb="7" eb="9">
      <t>フリョウ</t>
    </rPh>
    <rPh sb="9" eb="13">
      <t>タメンタイケイ</t>
    </rPh>
    <rPh sb="18" eb="20">
      <t>ハイイロ</t>
    </rPh>
    <rPh sb="21" eb="23">
      <t>セキショク</t>
    </rPh>
    <rPh sb="23" eb="25">
      <t>セキシツ</t>
    </rPh>
    <rPh sb="25" eb="27">
      <t>ガンペンガン</t>
    </rPh>
    <rPh sb="27" eb="28">
      <t>タ</t>
    </rPh>
    <rPh sb="29" eb="32">
      <t>カザンバイ</t>
    </rPh>
    <rPh sb="35" eb="37">
      <t>イカ</t>
    </rPh>
    <rPh sb="38" eb="41">
      <t>キシツカ</t>
    </rPh>
    <phoneticPr fontId="3"/>
  </si>
  <si>
    <t>複成グラニュール～粗粒砂火山灰基質に粗粒火山礫散在．</t>
    <rPh sb="0" eb="2">
      <t>フクセイ</t>
    </rPh>
    <rPh sb="9" eb="10">
      <t>ソ</t>
    </rPh>
    <rPh sb="10" eb="11">
      <t>リュウ</t>
    </rPh>
    <rPh sb="11" eb="12">
      <t>サ</t>
    </rPh>
    <rPh sb="12" eb="15">
      <t>カザンバイ</t>
    </rPh>
    <rPh sb="15" eb="17">
      <t>キシツ</t>
    </rPh>
    <rPh sb="18" eb="19">
      <t>ソ</t>
    </rPh>
    <rPh sb="19" eb="20">
      <t>リュウ</t>
    </rPh>
    <rPh sb="20" eb="23">
      <t>カザンレキ</t>
    </rPh>
    <rPh sb="23" eb="25">
      <t>サンザイ</t>
    </rPh>
    <phoneticPr fontId="2"/>
  </si>
  <si>
    <t>暗灰色〜黒色発泡良角落ちスコリア粗粒火山礫</t>
    <rPh sb="0" eb="3">
      <t>アンハイイロ</t>
    </rPh>
    <rPh sb="4" eb="6">
      <t>コクショク</t>
    </rPh>
    <rPh sb="6" eb="8">
      <t>ハッポウ</t>
    </rPh>
    <rPh sb="8" eb="9">
      <t>リョウ</t>
    </rPh>
    <rPh sb="9" eb="11">
      <t>カドオ</t>
    </rPh>
    <rPh sb="16" eb="18">
      <t>ソリュウ</t>
    </rPh>
    <rPh sb="18" eb="21">
      <t>カザンレキ</t>
    </rPh>
    <phoneticPr fontId="3"/>
  </si>
  <si>
    <t>031101-1-5</t>
    <phoneticPr fontId="3"/>
  </si>
  <si>
    <t>白色発泡良多面体型軽石粗粒火山礫．細礫サイズ以下の基質欠く．</t>
    <rPh sb="0" eb="2">
      <t>ハクショク</t>
    </rPh>
    <rPh sb="2" eb="5">
      <t>ハッポウリョウ</t>
    </rPh>
    <rPh sb="5" eb="9">
      <t>タメンタイケイ</t>
    </rPh>
    <rPh sb="9" eb="11">
      <t>カルイシ</t>
    </rPh>
    <rPh sb="11" eb="13">
      <t>ソリュウ</t>
    </rPh>
    <rPh sb="13" eb="16">
      <t>カザンレキ</t>
    </rPh>
    <rPh sb="17" eb="19">
      <t>サイレキ</t>
    </rPh>
    <rPh sb="22" eb="24">
      <t>イカ</t>
    </rPh>
    <rPh sb="25" eb="28">
      <t>キシツカ</t>
    </rPh>
    <phoneticPr fontId="3"/>
  </si>
  <si>
    <t>複成，雑色（暗灰色＞褐色；下部は赤褐色多）グラニュール～中粒砂火山灰．</t>
    <rPh sb="0" eb="2">
      <t>フクセイ</t>
    </rPh>
    <rPh sb="3" eb="5">
      <t>ザッショク</t>
    </rPh>
    <rPh sb="6" eb="7">
      <t>アン</t>
    </rPh>
    <rPh sb="7" eb="9">
      <t>ハイイロ</t>
    </rPh>
    <rPh sb="10" eb="12">
      <t>カッショク</t>
    </rPh>
    <rPh sb="13" eb="15">
      <t>カブ</t>
    </rPh>
    <rPh sb="16" eb="19">
      <t>セキカッショク</t>
    </rPh>
    <rPh sb="19" eb="20">
      <t>タ</t>
    </rPh>
    <rPh sb="28" eb="30">
      <t>チュウリュウ</t>
    </rPh>
    <rPh sb="30" eb="31">
      <t>サ</t>
    </rPh>
    <rPh sb="31" eb="34">
      <t>カザンバイ</t>
    </rPh>
    <phoneticPr fontId="2"/>
  </si>
  <si>
    <t>暗灰色発泡良スコリア火山礫．径1～4mmスコリア細粒火山礫基質に粗粒火山礫散在．</t>
    <rPh sb="0" eb="1">
      <t>アン</t>
    </rPh>
    <rPh sb="1" eb="3">
      <t>ハイイロ</t>
    </rPh>
    <rPh sb="3" eb="5">
      <t>ハッポウ</t>
    </rPh>
    <rPh sb="5" eb="6">
      <t>リョウ</t>
    </rPh>
    <rPh sb="10" eb="13">
      <t>カザンレキ</t>
    </rPh>
    <rPh sb="14" eb="15">
      <t>ケイ</t>
    </rPh>
    <rPh sb="24" eb="26">
      <t>サイリュウ</t>
    </rPh>
    <rPh sb="26" eb="29">
      <t>カザンレキ</t>
    </rPh>
    <rPh sb="29" eb="31">
      <t>キシツ</t>
    </rPh>
    <rPh sb="32" eb="33">
      <t>ソ</t>
    </rPh>
    <rPh sb="33" eb="34">
      <t>リュウ</t>
    </rPh>
    <rPh sb="34" eb="37">
      <t>カザンレキ</t>
    </rPh>
    <rPh sb="37" eb="39">
      <t>サンザイ</t>
    </rPh>
    <phoneticPr fontId="2"/>
  </si>
  <si>
    <t>逆級化層理灰色発泡良スコリア火山礫．基底部2.5cm厚は径1～3mmスコリア．</t>
    <rPh sb="0" eb="1">
      <t>ギャク</t>
    </rPh>
    <rPh sb="1" eb="2">
      <t>キュウ</t>
    </rPh>
    <rPh sb="2" eb="3">
      <t>カ</t>
    </rPh>
    <rPh sb="3" eb="5">
      <t>ソウリ</t>
    </rPh>
    <rPh sb="5" eb="7">
      <t>ハイイロ</t>
    </rPh>
    <rPh sb="7" eb="9">
      <t>ハッポウ</t>
    </rPh>
    <rPh sb="9" eb="10">
      <t>リョウ</t>
    </rPh>
    <rPh sb="14" eb="17">
      <t>カザンレキ</t>
    </rPh>
    <rPh sb="18" eb="21">
      <t>キテイブ</t>
    </rPh>
    <rPh sb="26" eb="27">
      <t>アツ</t>
    </rPh>
    <rPh sb="28" eb="29">
      <t>ケイ</t>
    </rPh>
    <phoneticPr fontId="2"/>
  </si>
  <si>
    <t>暗灰色＞赤褐色スコリア粗粒火山礫混じり細粒火山礫．火山灰基質欠き、淘汰良．</t>
    <rPh sb="0" eb="3">
      <t>アンハイイロ</t>
    </rPh>
    <rPh sb="4" eb="7">
      <t>セキカッショク</t>
    </rPh>
    <rPh sb="11" eb="13">
      <t>ソリュウ</t>
    </rPh>
    <rPh sb="13" eb="17">
      <t>カザンレキマ</t>
    </rPh>
    <rPh sb="19" eb="21">
      <t>サイリュウ</t>
    </rPh>
    <rPh sb="21" eb="24">
      <t>カザンレキ</t>
    </rPh>
    <rPh sb="25" eb="28">
      <t>カザンバイ</t>
    </rPh>
    <rPh sb="28" eb="31">
      <t>キシツカ</t>
    </rPh>
    <phoneticPr fontId="3"/>
  </si>
  <si>
    <r>
      <t>暗褐色発泡良角落ちスコリア粗粒火山礫．火山灰サイズ以下の基質欠く．</t>
    </r>
    <r>
      <rPr>
        <sz val="11"/>
        <color indexed="10"/>
        <rFont val="ＭＳ Ｐゴシック"/>
        <family val="3"/>
        <charset val="128"/>
      </rPr>
      <t>(高密度洪水流の一部？）</t>
    </r>
    <rPh sb="0" eb="1">
      <t>アン</t>
    </rPh>
    <rPh sb="1" eb="3">
      <t>カッショク</t>
    </rPh>
    <rPh sb="3" eb="5">
      <t>ハッポウ</t>
    </rPh>
    <rPh sb="5" eb="6">
      <t>リョウ</t>
    </rPh>
    <rPh sb="6" eb="8">
      <t>カドオ</t>
    </rPh>
    <rPh sb="13" eb="18">
      <t>ソリュウカザンレキ</t>
    </rPh>
    <rPh sb="19" eb="22">
      <t>カザンバイ</t>
    </rPh>
    <rPh sb="25" eb="27">
      <t>イカ</t>
    </rPh>
    <rPh sb="28" eb="31">
      <t>キシツカ</t>
    </rPh>
    <rPh sb="34" eb="40">
      <t>コウミツドコウズイリュウ</t>
    </rPh>
    <rPh sb="41" eb="43">
      <t>イチブ</t>
    </rPh>
    <phoneticPr fontId="3"/>
  </si>
  <si>
    <t>スコリア粗粒火山礫混じり黒色土壌．</t>
    <rPh sb="4" eb="5">
      <t>ソ</t>
    </rPh>
    <rPh sb="5" eb="6">
      <t>リュウ</t>
    </rPh>
    <rPh sb="6" eb="9">
      <t>カザンレキ</t>
    </rPh>
    <rPh sb="9" eb="10">
      <t>マ</t>
    </rPh>
    <rPh sb="12" eb="14">
      <t>コクショク</t>
    </rPh>
    <rPh sb="14" eb="16">
      <t>ドジョウ</t>
    </rPh>
    <phoneticPr fontId="2"/>
  </si>
  <si>
    <t>S-17</t>
    <phoneticPr fontId="3"/>
  </si>
  <si>
    <t>発泡良スコリア粗粒火山礫．上部は茶褐色＞黒色，下部は黒色＞茶褐色．淘汰良，基質に火山灰欠く．粒間に少量のグラニュールスコリア伴う．</t>
    <rPh sb="0" eb="2">
      <t>ハッポウ</t>
    </rPh>
    <rPh sb="2" eb="3">
      <t>リョウ</t>
    </rPh>
    <rPh sb="7" eb="8">
      <t>ソ</t>
    </rPh>
    <rPh sb="8" eb="9">
      <t>リュウ</t>
    </rPh>
    <rPh sb="9" eb="12">
      <t>カザンレキ</t>
    </rPh>
    <rPh sb="13" eb="15">
      <t>ジョウブ</t>
    </rPh>
    <rPh sb="16" eb="19">
      <t>チャカッショク</t>
    </rPh>
    <rPh sb="20" eb="22">
      <t>コクショク</t>
    </rPh>
    <rPh sb="23" eb="25">
      <t>カブ</t>
    </rPh>
    <rPh sb="26" eb="28">
      <t>コクショク</t>
    </rPh>
    <rPh sb="29" eb="32">
      <t>チャカッショク</t>
    </rPh>
    <rPh sb="33" eb="35">
      <t>トウタ</t>
    </rPh>
    <rPh sb="35" eb="36">
      <t>リョウ</t>
    </rPh>
    <rPh sb="37" eb="39">
      <t>キシツ</t>
    </rPh>
    <rPh sb="40" eb="43">
      <t>カザンバイ</t>
    </rPh>
    <rPh sb="43" eb="44">
      <t>カ</t>
    </rPh>
    <rPh sb="46" eb="48">
      <t>リュウカン</t>
    </rPh>
    <rPh sb="49" eb="51">
      <t>ショウリョウ</t>
    </rPh>
    <rPh sb="62" eb="63">
      <t>トモナ</t>
    </rPh>
    <phoneticPr fontId="2"/>
  </si>
  <si>
    <t>暗褐色発泡やや良角落ちスコリア粗粒火山礫．土壌に混在．</t>
    <rPh sb="0" eb="3">
      <t>アンカッショク</t>
    </rPh>
    <rPh sb="3" eb="5">
      <t>ハッポウ</t>
    </rPh>
    <rPh sb="7" eb="8">
      <t>リョウ</t>
    </rPh>
    <rPh sb="8" eb="10">
      <t>カドオ</t>
    </rPh>
    <rPh sb="15" eb="17">
      <t>ソリュウ</t>
    </rPh>
    <rPh sb="17" eb="20">
      <t>カザンレキ</t>
    </rPh>
    <rPh sb="21" eb="23">
      <t>ドジョウ</t>
    </rPh>
    <rPh sb="24" eb="26">
      <t>コンザイ</t>
    </rPh>
    <phoneticPr fontId="3"/>
  </si>
  <si>
    <t>スコリア細礫混じり多源粗粒〜中粒砂サイズ火山灰</t>
    <rPh sb="4" eb="6">
      <t>サイレキ</t>
    </rPh>
    <rPh sb="6" eb="7">
      <t>マ</t>
    </rPh>
    <rPh sb="9" eb="11">
      <t>タゲン</t>
    </rPh>
    <rPh sb="11" eb="13">
      <t>ソリュウ</t>
    </rPh>
    <rPh sb="14" eb="17">
      <t>チュウリュウサ</t>
    </rPh>
    <rPh sb="20" eb="23">
      <t>カザンバイ</t>
    </rPh>
    <phoneticPr fontId="3"/>
  </si>
  <si>
    <t>暗灰色発泡良不定型スコリア粗粒火山礫．細礫サイズ以下の基質欠く</t>
    <rPh sb="0" eb="3">
      <t>アンハイイロ</t>
    </rPh>
    <rPh sb="3" eb="5">
      <t>ハッポウ</t>
    </rPh>
    <rPh sb="5" eb="6">
      <t>リョウ</t>
    </rPh>
    <rPh sb="6" eb="9">
      <t>フテイケイ</t>
    </rPh>
    <rPh sb="13" eb="15">
      <t>ソリュウ</t>
    </rPh>
    <rPh sb="15" eb="18">
      <t>カザンレキ</t>
    </rPh>
    <rPh sb="19" eb="21">
      <t>サイレキ</t>
    </rPh>
    <rPh sb="24" eb="26">
      <t>イカ</t>
    </rPh>
    <rPh sb="27" eb="30">
      <t>キシツカ</t>
    </rPh>
    <phoneticPr fontId="3"/>
  </si>
  <si>
    <t>スコリア火山弾混じり黒色&gt;褐色発泡良不定形スコリア火山礫．多くは径4cm以下．火山灰サイズ基質欠く．淘汰良．粒度の違いによる弱い成層構造．</t>
    <rPh sb="4" eb="7">
      <t>カザンダン</t>
    </rPh>
    <rPh sb="7" eb="8">
      <t>マ</t>
    </rPh>
    <rPh sb="10" eb="12">
      <t>コクショク</t>
    </rPh>
    <rPh sb="13" eb="15">
      <t>カッショク</t>
    </rPh>
    <rPh sb="15" eb="17">
      <t>ハッポウ</t>
    </rPh>
    <rPh sb="17" eb="18">
      <t>リョウ</t>
    </rPh>
    <rPh sb="18" eb="21">
      <t>フテイケイ</t>
    </rPh>
    <rPh sb="25" eb="28">
      <t>カザンレキ</t>
    </rPh>
    <rPh sb="29" eb="30">
      <t>オオ</t>
    </rPh>
    <rPh sb="32" eb="33">
      <t>ケイ</t>
    </rPh>
    <rPh sb="36" eb="38">
      <t>イカ</t>
    </rPh>
    <rPh sb="39" eb="42">
      <t>カザンバイ</t>
    </rPh>
    <rPh sb="45" eb="48">
      <t>キシツカ</t>
    </rPh>
    <rPh sb="50" eb="53">
      <t>トウタリョウ</t>
    </rPh>
    <rPh sb="54" eb="55">
      <t>リュウドノ</t>
    </rPh>
    <rPh sb="55" eb="56">
      <t>ド</t>
    </rPh>
    <rPh sb="57" eb="58">
      <t>チガ</t>
    </rPh>
    <rPh sb="62" eb="63">
      <t>ヨワ</t>
    </rPh>
    <rPh sb="64" eb="68">
      <t>セイソウコウゾウ</t>
    </rPh>
    <phoneticPr fontId="3"/>
  </si>
  <si>
    <t>暗灰色〜黒色発泡良〜極良不定型スコリア粗粒〜細粒火山礫．</t>
    <rPh sb="0" eb="1">
      <t>アン</t>
    </rPh>
    <rPh sb="1" eb="3">
      <t>ハイイロ</t>
    </rPh>
    <rPh sb="4" eb="6">
      <t>コクショク</t>
    </rPh>
    <rPh sb="6" eb="8">
      <t>ハッポウ</t>
    </rPh>
    <rPh sb="8" eb="9">
      <t>リョウ</t>
    </rPh>
    <rPh sb="10" eb="11">
      <t>ゴク</t>
    </rPh>
    <rPh sb="11" eb="12">
      <t>リョウ</t>
    </rPh>
    <rPh sb="12" eb="15">
      <t>フテイケイ</t>
    </rPh>
    <rPh sb="19" eb="21">
      <t>ソリュウ</t>
    </rPh>
    <rPh sb="22" eb="24">
      <t>サイリュウ</t>
    </rPh>
    <rPh sb="24" eb="27">
      <t>カザンレキ</t>
    </rPh>
    <phoneticPr fontId="3"/>
  </si>
  <si>
    <t>スコリア火山弾及び発泡良スコリア火山礫．暗褐色＞＞茶褐色．淘汰良く，基質欠く．</t>
    <rPh sb="4" eb="7">
      <t>カザンダン</t>
    </rPh>
    <rPh sb="7" eb="8">
      <t>オヨ</t>
    </rPh>
    <rPh sb="9" eb="11">
      <t>ハッポウ</t>
    </rPh>
    <rPh sb="11" eb="12">
      <t>リョウ</t>
    </rPh>
    <rPh sb="16" eb="19">
      <t>カザンレキ</t>
    </rPh>
    <rPh sb="20" eb="21">
      <t>アンカショク</t>
    </rPh>
    <rPh sb="21" eb="23">
      <t>カッショク</t>
    </rPh>
    <rPh sb="25" eb="28">
      <t>チャカッショク</t>
    </rPh>
    <rPh sb="29" eb="32">
      <t>トウタヨ</t>
    </rPh>
    <rPh sb="34" eb="37">
      <t>キシツカ</t>
    </rPh>
    <phoneticPr fontId="2"/>
  </si>
  <si>
    <t>YM03</t>
    <phoneticPr fontId="2"/>
  </si>
  <si>
    <t>YM04</t>
    <phoneticPr fontId="2"/>
  </si>
  <si>
    <t>砂質火山灰基質支持の塊状角礫．砂沢スコリアのブロック含む</t>
    <rPh sb="0" eb="2">
      <t>サシツ</t>
    </rPh>
    <rPh sb="2" eb="5">
      <t>カザンバイ</t>
    </rPh>
    <rPh sb="5" eb="7">
      <t>キシツ</t>
    </rPh>
    <rPh sb="7" eb="9">
      <t>シジ</t>
    </rPh>
    <rPh sb="10" eb="12">
      <t>カイジョウ</t>
    </rPh>
    <rPh sb="12" eb="14">
      <t>カクレキ</t>
    </rPh>
    <rPh sb="15" eb="17">
      <t>スナサワ</t>
    </rPh>
    <rPh sb="26" eb="27">
      <t>フク</t>
    </rPh>
    <phoneticPr fontId="3"/>
  </si>
  <si>
    <t>複成，雑色（褐色＞暗灰色＞白色）グラニュール～粗粒砂火山灰．</t>
    <rPh sb="0" eb="2">
      <t>フクセイ</t>
    </rPh>
    <rPh sb="3" eb="5">
      <t>ザッショク</t>
    </rPh>
    <rPh sb="6" eb="8">
      <t>カッショク</t>
    </rPh>
    <rPh sb="9" eb="12">
      <t>アンハイイロ</t>
    </rPh>
    <rPh sb="13" eb="15">
      <t>ハクショク</t>
    </rPh>
    <rPh sb="23" eb="24">
      <t>ソ</t>
    </rPh>
    <rPh sb="24" eb="25">
      <t>リュウ</t>
    </rPh>
    <rPh sb="25" eb="26">
      <t>サ</t>
    </rPh>
    <rPh sb="26" eb="29">
      <t>カザンバイ</t>
    </rPh>
    <phoneticPr fontId="2"/>
  </si>
  <si>
    <t>茶褐色～赤褐色発泡良スコリア粗粒火山礫．灰色石質岩片散在．淘汰良く，基質に火山灰欠く．スランプ変形を受けており，層厚は過大．</t>
    <rPh sb="0" eb="3">
      <t>チャカッショク</t>
    </rPh>
    <rPh sb="4" eb="7">
      <t>セキカッショク</t>
    </rPh>
    <rPh sb="7" eb="9">
      <t>ハッポウ</t>
    </rPh>
    <rPh sb="9" eb="10">
      <t>リョウ</t>
    </rPh>
    <rPh sb="14" eb="15">
      <t>ソ</t>
    </rPh>
    <rPh sb="15" eb="16">
      <t>リュウ</t>
    </rPh>
    <rPh sb="16" eb="19">
      <t>カザンレキ</t>
    </rPh>
    <rPh sb="20" eb="22">
      <t>ハイイロ</t>
    </rPh>
    <rPh sb="22" eb="24">
      <t>セキシツ</t>
    </rPh>
    <rPh sb="24" eb="26">
      <t>ガンペン</t>
    </rPh>
    <rPh sb="26" eb="28">
      <t>サンザイ</t>
    </rPh>
    <rPh sb="29" eb="31">
      <t>トウタ</t>
    </rPh>
    <rPh sb="31" eb="32">
      <t>ヨ</t>
    </rPh>
    <rPh sb="34" eb="36">
      <t>キシツ</t>
    </rPh>
    <rPh sb="37" eb="40">
      <t>カザンバイ</t>
    </rPh>
    <rPh sb="40" eb="41">
      <t>カ</t>
    </rPh>
    <rPh sb="47" eb="49">
      <t>ヘンケイ</t>
    </rPh>
    <rPh sb="50" eb="51">
      <t>ウ</t>
    </rPh>
    <rPh sb="56" eb="57">
      <t>ソウ</t>
    </rPh>
    <rPh sb="57" eb="58">
      <t>アツ</t>
    </rPh>
    <rPh sb="59" eb="61">
      <t>カダイ</t>
    </rPh>
    <phoneticPr fontId="2"/>
  </si>
  <si>
    <t>YM11</t>
    <phoneticPr fontId="2"/>
  </si>
  <si>
    <t>黒色発泡良スコリア粗粒火山礫．</t>
    <rPh sb="0" eb="2">
      <t>コクショク</t>
    </rPh>
    <rPh sb="2" eb="4">
      <t>ハッポウ</t>
    </rPh>
    <rPh sb="4" eb="5">
      <t>リョウ</t>
    </rPh>
    <rPh sb="9" eb="10">
      <t>ソ</t>
    </rPh>
    <rPh sb="10" eb="11">
      <t>リュウ</t>
    </rPh>
    <rPh sb="11" eb="14">
      <t>カザンレキ</t>
    </rPh>
    <phoneticPr fontId="2"/>
  </si>
  <si>
    <t>S-17'</t>
    <phoneticPr fontId="3"/>
  </si>
  <si>
    <t>茶褐色～赤褐色発泡良スコリア粗粒火山礫．粒間にグラニュールスコリア．</t>
    <rPh sb="0" eb="3">
      <t>チャカッショク</t>
    </rPh>
    <rPh sb="4" eb="7">
      <t>セキカッショク</t>
    </rPh>
    <rPh sb="7" eb="9">
      <t>ハッポウ</t>
    </rPh>
    <rPh sb="9" eb="10">
      <t>リョウ</t>
    </rPh>
    <rPh sb="14" eb="15">
      <t>ソ</t>
    </rPh>
    <rPh sb="15" eb="16">
      <t>リュウ</t>
    </rPh>
    <rPh sb="16" eb="19">
      <t>カザンレキ</t>
    </rPh>
    <rPh sb="20" eb="22">
      <t>リュウカン</t>
    </rPh>
    <phoneticPr fontId="2"/>
  </si>
  <si>
    <t>YM07</t>
    <phoneticPr fontId="2"/>
  </si>
  <si>
    <t>&gt;250</t>
    <phoneticPr fontId="3"/>
  </si>
  <si>
    <t>黒色発泡良スコリア細粒火山礫に粗粒火山礫混じる．一部，赤褐色．1mm前後の小型Pl斑晶まばらに含む</t>
    <rPh sb="0" eb="2">
      <t>コクショク</t>
    </rPh>
    <rPh sb="2" eb="4">
      <t>ハッポウ</t>
    </rPh>
    <rPh sb="4" eb="5">
      <t>リョウ</t>
    </rPh>
    <rPh sb="9" eb="11">
      <t>サイリュウ</t>
    </rPh>
    <rPh sb="11" eb="14">
      <t>カザンレキ</t>
    </rPh>
    <rPh sb="15" eb="16">
      <t>ソ</t>
    </rPh>
    <rPh sb="16" eb="17">
      <t>リュウ</t>
    </rPh>
    <rPh sb="17" eb="20">
      <t>カザンレキ</t>
    </rPh>
    <rPh sb="20" eb="21">
      <t>マ</t>
    </rPh>
    <rPh sb="24" eb="26">
      <t>イチブ</t>
    </rPh>
    <rPh sb="27" eb="28">
      <t>アカ</t>
    </rPh>
    <rPh sb="28" eb="30">
      <t>カッショク</t>
    </rPh>
    <rPh sb="34" eb="36">
      <t>ゼンゴ</t>
    </rPh>
    <rPh sb="37" eb="39">
      <t>コガタ</t>
    </rPh>
    <rPh sb="41" eb="43">
      <t>ハンショウ</t>
    </rPh>
    <rPh sb="47" eb="48">
      <t>フク</t>
    </rPh>
    <phoneticPr fontId="2"/>
  </si>
  <si>
    <t>ラハール堆積物（S22由来）</t>
    <rPh sb="4" eb="7">
      <t>タイセキブツ</t>
    </rPh>
    <rPh sb="11" eb="13">
      <t>ユライ</t>
    </rPh>
    <phoneticPr fontId="3"/>
  </si>
  <si>
    <t>黒色緻密スコリア粗粒火山礫．基質に遊離Pｌ結晶片や極粗粒～粗粒砂スコリア持つ．単層下面不明瞭．</t>
    <rPh sb="0" eb="2">
      <t>コクショク</t>
    </rPh>
    <rPh sb="2" eb="4">
      <t>チミツ</t>
    </rPh>
    <rPh sb="8" eb="9">
      <t>ソ</t>
    </rPh>
    <rPh sb="9" eb="10">
      <t>リュウ</t>
    </rPh>
    <rPh sb="10" eb="13">
      <t>カザンレキ</t>
    </rPh>
    <rPh sb="14" eb="16">
      <t>キシツ</t>
    </rPh>
    <rPh sb="17" eb="19">
      <t>ユウリ</t>
    </rPh>
    <rPh sb="21" eb="24">
      <t>ケッショウヘン</t>
    </rPh>
    <rPh sb="25" eb="26">
      <t>ゴク</t>
    </rPh>
    <rPh sb="26" eb="27">
      <t>ソ</t>
    </rPh>
    <rPh sb="27" eb="28">
      <t>リュウ</t>
    </rPh>
    <rPh sb="29" eb="30">
      <t>ソ</t>
    </rPh>
    <rPh sb="30" eb="31">
      <t>リュウ</t>
    </rPh>
    <rPh sb="31" eb="32">
      <t>サ</t>
    </rPh>
    <rPh sb="36" eb="37">
      <t>モ</t>
    </rPh>
    <rPh sb="39" eb="41">
      <t>タンソウ</t>
    </rPh>
    <rPh sb="41" eb="42">
      <t>カ</t>
    </rPh>
    <rPh sb="42" eb="43">
      <t>メン</t>
    </rPh>
    <rPh sb="43" eb="46">
      <t>フメイリョウ</t>
    </rPh>
    <phoneticPr fontId="2"/>
  </si>
  <si>
    <t>黒色発泡良不定型スコリア細粒火山礫</t>
    <rPh sb="0" eb="2">
      <t>コクショク</t>
    </rPh>
    <rPh sb="2" eb="4">
      <t>ハッポウ</t>
    </rPh>
    <rPh sb="4" eb="5">
      <t>リョウ</t>
    </rPh>
    <rPh sb="5" eb="8">
      <t>フテイケイ</t>
    </rPh>
    <rPh sb="12" eb="14">
      <t>サイリュウ</t>
    </rPh>
    <rPh sb="14" eb="17">
      <t>カザンレキ</t>
    </rPh>
    <phoneticPr fontId="3"/>
  </si>
  <si>
    <t>黒色発泡良角落ちスコリア粗粒火山礫．火山灰サイズ以下の基質欠く．</t>
    <rPh sb="0" eb="2">
      <t>コクショク</t>
    </rPh>
    <rPh sb="2" eb="5">
      <t>ハッポウリョウ</t>
    </rPh>
    <rPh sb="5" eb="7">
      <t>カドオ</t>
    </rPh>
    <rPh sb="12" eb="17">
      <t>ソリュウカザンレキ</t>
    </rPh>
    <rPh sb="18" eb="21">
      <t>カザンバイ</t>
    </rPh>
    <rPh sb="24" eb="26">
      <t>イカ</t>
    </rPh>
    <rPh sb="27" eb="30">
      <t>キシツカ</t>
    </rPh>
    <phoneticPr fontId="3"/>
  </si>
  <si>
    <t>031101-1-3</t>
    <phoneticPr fontId="3"/>
  </si>
  <si>
    <t>褐色発泡良不定型〜角落ちスコリア火山礫．</t>
    <rPh sb="0" eb="2">
      <t>カッショク</t>
    </rPh>
    <rPh sb="2" eb="5">
      <t>ハッポウリョウ</t>
    </rPh>
    <rPh sb="5" eb="8">
      <t>フテイケイ</t>
    </rPh>
    <rPh sb="9" eb="11">
      <t>カドオ</t>
    </rPh>
    <rPh sb="16" eb="19">
      <t>カザンレキ</t>
    </rPh>
    <phoneticPr fontId="3"/>
  </si>
  <si>
    <t>スコリア粗粒火山礫混じり褐色土壌</t>
    <rPh sb="4" eb="6">
      <t>ソリュウ</t>
    </rPh>
    <rPh sb="6" eb="10">
      <t>カザンレキマ</t>
    </rPh>
    <rPh sb="12" eb="14">
      <t>カッショク</t>
    </rPh>
    <rPh sb="14" eb="16">
      <t>ドジョウ</t>
    </rPh>
    <phoneticPr fontId="3"/>
  </si>
  <si>
    <t>黒〜暗灰色発泡良不定型スコリア粗粒火山礫と細礫スコリア薄層の互層．火山灰サイズ以下の基質欠く．</t>
    <rPh sb="0" eb="1">
      <t>クロ</t>
    </rPh>
    <rPh sb="2" eb="5">
      <t>アンハイイロ</t>
    </rPh>
    <rPh sb="5" eb="8">
      <t>ハッポウリョウ</t>
    </rPh>
    <rPh sb="8" eb="10">
      <t>フテイケイ</t>
    </rPh>
    <rPh sb="10" eb="11">
      <t>ケイ</t>
    </rPh>
    <rPh sb="15" eb="17">
      <t>ソリュウ</t>
    </rPh>
    <rPh sb="17" eb="20">
      <t>カザンレキ</t>
    </rPh>
    <rPh sb="21" eb="23">
      <t>サイレキ</t>
    </rPh>
    <rPh sb="27" eb="28">
      <t>ハクソウ</t>
    </rPh>
    <rPh sb="28" eb="29">
      <t>ソウ</t>
    </rPh>
    <rPh sb="30" eb="32">
      <t>ゴソウ</t>
    </rPh>
    <rPh sb="33" eb="36">
      <t>カザンバイ</t>
    </rPh>
    <rPh sb="39" eb="41">
      <t>イカ</t>
    </rPh>
    <rPh sb="42" eb="44">
      <t>キシツ</t>
    </rPh>
    <rPh sb="44" eb="45">
      <t>カ</t>
    </rPh>
    <phoneticPr fontId="3"/>
  </si>
  <si>
    <t>S-16</t>
    <phoneticPr fontId="3"/>
  </si>
  <si>
    <t>黒色〜暗灰色発泡極良スコリア細粒火山礫</t>
    <rPh sb="0" eb="2">
      <t>コクショク</t>
    </rPh>
    <rPh sb="3" eb="6">
      <t>アンハイイロ</t>
    </rPh>
    <rPh sb="6" eb="8">
      <t>ハッポウ</t>
    </rPh>
    <rPh sb="8" eb="10">
      <t>ゴクリョウ</t>
    </rPh>
    <rPh sb="14" eb="16">
      <t>サイリュウ</t>
    </rPh>
    <rPh sb="16" eb="19">
      <t>カザンレキ</t>
    </rPh>
    <phoneticPr fontId="3"/>
  </si>
  <si>
    <t>黒色緻密スコリア粗粒火山礫．スコリアは多面体型．スコリアグラニュール基質を持つ．赤褐色変質岩片を散在．基底部には，発泡の悪い黄褐色スコリア細粒火山礫混じる．</t>
    <rPh sb="0" eb="2">
      <t>コクショク</t>
    </rPh>
    <rPh sb="2" eb="4">
      <t>チミツ</t>
    </rPh>
    <rPh sb="8" eb="9">
      <t>ソ</t>
    </rPh>
    <rPh sb="9" eb="10">
      <t>リュウ</t>
    </rPh>
    <rPh sb="10" eb="13">
      <t>カザンレキ</t>
    </rPh>
    <rPh sb="19" eb="21">
      <t>タメン</t>
    </rPh>
    <rPh sb="21" eb="23">
      <t>タイケイ</t>
    </rPh>
    <rPh sb="34" eb="36">
      <t>キシツ</t>
    </rPh>
    <rPh sb="37" eb="38">
      <t>モ</t>
    </rPh>
    <rPh sb="40" eb="43">
      <t>セキカッショク</t>
    </rPh>
    <rPh sb="43" eb="45">
      <t>ヘンシツ</t>
    </rPh>
    <rPh sb="45" eb="47">
      <t>ガンペン</t>
    </rPh>
    <rPh sb="48" eb="50">
      <t>サンザイ</t>
    </rPh>
    <rPh sb="51" eb="54">
      <t>キテイブ</t>
    </rPh>
    <rPh sb="57" eb="59">
      <t>ハッポウ</t>
    </rPh>
    <rPh sb="60" eb="61">
      <t>ワル</t>
    </rPh>
    <rPh sb="62" eb="65">
      <t>オウカッショク</t>
    </rPh>
    <rPh sb="69" eb="71">
      <t>サイリュウ</t>
    </rPh>
    <rPh sb="71" eb="74">
      <t>カザンレキ</t>
    </rPh>
    <rPh sb="74" eb="75">
      <t>マ</t>
    </rPh>
    <phoneticPr fontId="2"/>
  </si>
  <si>
    <t>TRB22</t>
    <phoneticPr fontId="2"/>
  </si>
  <si>
    <t>黒色～褐色発泡良スコリア粗粒火山礫．</t>
    <rPh sb="0" eb="2">
      <t>コクショク</t>
    </rPh>
    <rPh sb="3" eb="5">
      <t>カッショク</t>
    </rPh>
    <rPh sb="5" eb="7">
      <t>ハッポウ</t>
    </rPh>
    <rPh sb="7" eb="8">
      <t>リョウ</t>
    </rPh>
    <rPh sb="12" eb="13">
      <t>ソ</t>
    </rPh>
    <rPh sb="13" eb="14">
      <t>リュウ</t>
    </rPh>
    <rPh sb="14" eb="17">
      <t>カザンレキ</t>
    </rPh>
    <phoneticPr fontId="2"/>
  </si>
  <si>
    <t>複成，雑色（褐色＞暗灰色）粗粒火山礫～粗粒砂スコリア及び結晶片．</t>
    <rPh sb="0" eb="2">
      <t>フクセイ</t>
    </rPh>
    <rPh sb="3" eb="5">
      <t>ザッショク</t>
    </rPh>
    <rPh sb="6" eb="8">
      <t>カッショク</t>
    </rPh>
    <rPh sb="9" eb="10">
      <t>アン</t>
    </rPh>
    <rPh sb="10" eb="12">
      <t>ハイイロ</t>
    </rPh>
    <rPh sb="13" eb="14">
      <t>ソ</t>
    </rPh>
    <rPh sb="14" eb="15">
      <t>リュウ</t>
    </rPh>
    <rPh sb="15" eb="18">
      <t>カザンレキ</t>
    </rPh>
    <rPh sb="19" eb="20">
      <t>ソ</t>
    </rPh>
    <rPh sb="20" eb="21">
      <t>リュウ</t>
    </rPh>
    <rPh sb="21" eb="22">
      <t>サ</t>
    </rPh>
    <rPh sb="26" eb="27">
      <t>オヨ</t>
    </rPh>
    <rPh sb="28" eb="31">
      <t>ケッショウヘン</t>
    </rPh>
    <phoneticPr fontId="2"/>
  </si>
  <si>
    <t>土石流</t>
    <rPh sb="0" eb="3">
      <t>ドセキリュウ</t>
    </rPh>
    <phoneticPr fontId="2"/>
  </si>
  <si>
    <t>黒色発泡良スコリア粗粒〜細粒火山礫，spinose．淘汰良く，基質に火山灰欠く</t>
    <rPh sb="0" eb="2">
      <t>コクショク</t>
    </rPh>
    <rPh sb="2" eb="4">
      <t>ハッポウ</t>
    </rPh>
    <rPh sb="4" eb="5">
      <t>リョウ</t>
    </rPh>
    <rPh sb="9" eb="11">
      <t>ソリュウ</t>
    </rPh>
    <rPh sb="12" eb="14">
      <t>サイリュウ</t>
    </rPh>
    <rPh sb="14" eb="17">
      <t>カザンレキ</t>
    </rPh>
    <rPh sb="26" eb="28">
      <t>トウタ</t>
    </rPh>
    <rPh sb="28" eb="29">
      <t>ヨ</t>
    </rPh>
    <rPh sb="31" eb="33">
      <t>キシツ</t>
    </rPh>
    <rPh sb="34" eb="37">
      <t>カザンバイ</t>
    </rPh>
    <rPh sb="37" eb="38">
      <t>カ</t>
    </rPh>
    <phoneticPr fontId="3"/>
  </si>
  <si>
    <t>黒色発泡良スコリア火山礫．基質欠く．1mm前後のPl斑晶含</t>
    <rPh sb="0" eb="2">
      <t>コクショク</t>
    </rPh>
    <rPh sb="2" eb="4">
      <t>ハッポウ</t>
    </rPh>
    <rPh sb="4" eb="5">
      <t>リョウ</t>
    </rPh>
    <rPh sb="9" eb="12">
      <t>カザンレキ</t>
    </rPh>
    <rPh sb="13" eb="15">
      <t>キシツ</t>
    </rPh>
    <rPh sb="15" eb="16">
      <t>カ</t>
    </rPh>
    <phoneticPr fontId="2"/>
  </si>
  <si>
    <t>発泡やや良〜不良スコリア火山礫．角落ち．赤色石質岩片少量含む．淘汰良く，基質を欠く</t>
    <rPh sb="0" eb="2">
      <t>ハッポウ</t>
    </rPh>
    <rPh sb="4" eb="5">
      <t>リョウ</t>
    </rPh>
    <rPh sb="6" eb="8">
      <t>フリョウ</t>
    </rPh>
    <rPh sb="12" eb="15">
      <t>カザンレキ</t>
    </rPh>
    <rPh sb="16" eb="18">
      <t>カドオ</t>
    </rPh>
    <rPh sb="20" eb="22">
      <t>セキショク</t>
    </rPh>
    <rPh sb="22" eb="24">
      <t>セキシツ</t>
    </rPh>
    <rPh sb="24" eb="26">
      <t>ガンペン</t>
    </rPh>
    <rPh sb="26" eb="28">
      <t>ショウリョウ</t>
    </rPh>
    <rPh sb="28" eb="29">
      <t>フク</t>
    </rPh>
    <rPh sb="31" eb="34">
      <t>トウタヨ</t>
    </rPh>
    <rPh sb="36" eb="38">
      <t>キシツ</t>
    </rPh>
    <rPh sb="39" eb="40">
      <t>カ</t>
    </rPh>
    <phoneticPr fontId="2"/>
  </si>
  <si>
    <t>逆級化層理，暗灰色＞赤褐色スコリア粗粒〜細粒火山礫．角落ちスコリア</t>
    <rPh sb="0" eb="1">
      <t>ギャク</t>
    </rPh>
    <rPh sb="1" eb="3">
      <t>キュウカ</t>
    </rPh>
    <rPh sb="3" eb="5">
      <t>ソウリ</t>
    </rPh>
    <rPh sb="6" eb="9">
      <t>アンハイイロ</t>
    </rPh>
    <rPh sb="10" eb="13">
      <t>セキカッショク</t>
    </rPh>
    <rPh sb="17" eb="19">
      <t>ソリュウ</t>
    </rPh>
    <rPh sb="20" eb="22">
      <t>サイリュウ</t>
    </rPh>
    <rPh sb="22" eb="25">
      <t>カザンレキ</t>
    </rPh>
    <phoneticPr fontId="3"/>
  </si>
  <si>
    <t>暗褐色＞赤褐色，火山弾混じり発泡良角落ち〜多面体型スコリア粗粒火山礫．径3.6cm以下．火山灰サイズ以下の基質欠く．</t>
    <rPh sb="0" eb="3">
      <t>アンハイイロ</t>
    </rPh>
    <rPh sb="4" eb="7">
      <t>セキカッショク</t>
    </rPh>
    <rPh sb="8" eb="12">
      <t>カザンダンマ</t>
    </rPh>
    <rPh sb="14" eb="17">
      <t>ハッポウリョウ</t>
    </rPh>
    <rPh sb="17" eb="19">
      <t>カドオ</t>
    </rPh>
    <rPh sb="21" eb="25">
      <t>タメンタイケイ</t>
    </rPh>
    <rPh sb="29" eb="31">
      <t>ソリュウ</t>
    </rPh>
    <rPh sb="31" eb="34">
      <t>カザンレキ</t>
    </rPh>
    <rPh sb="35" eb="36">
      <t>ケイ</t>
    </rPh>
    <rPh sb="41" eb="43">
      <t>イカ</t>
    </rPh>
    <rPh sb="44" eb="47">
      <t>カザンバイ</t>
    </rPh>
    <rPh sb="50" eb="52">
      <t>イカ</t>
    </rPh>
    <rPh sb="53" eb="56">
      <t>キシツカ</t>
    </rPh>
    <phoneticPr fontId="3"/>
  </si>
  <si>
    <t>径12cm火山弾混じり暗灰色発泡良〜やや良角落ちスコリア粗粒火山礫．細礫サイズの基質欠く．</t>
    <rPh sb="0" eb="1">
      <t>ケイ</t>
    </rPh>
    <rPh sb="5" eb="8">
      <t>カザンダン</t>
    </rPh>
    <rPh sb="8" eb="9">
      <t>マ</t>
    </rPh>
    <rPh sb="11" eb="12">
      <t>アン</t>
    </rPh>
    <rPh sb="12" eb="14">
      <t>ハイイロ</t>
    </rPh>
    <rPh sb="14" eb="16">
      <t>ハッポウ</t>
    </rPh>
    <rPh sb="16" eb="17">
      <t>リョウ</t>
    </rPh>
    <rPh sb="20" eb="21">
      <t>リョウ</t>
    </rPh>
    <rPh sb="21" eb="23">
      <t>カドオ</t>
    </rPh>
    <rPh sb="28" eb="30">
      <t>ソリュウ</t>
    </rPh>
    <rPh sb="30" eb="33">
      <t>カザンレキ</t>
    </rPh>
    <rPh sb="34" eb="36">
      <t>サイレキ</t>
    </rPh>
    <rPh sb="40" eb="43">
      <t>キシツカ</t>
    </rPh>
    <phoneticPr fontId="3"/>
  </si>
  <si>
    <t>黒〜暗灰色多面体型〜発泡良不定型スコリア粗粒火山礫．灰色石質岩片混じり．火山灰サイズ以下の基質欠く．</t>
    <rPh sb="0" eb="1">
      <t>クロ</t>
    </rPh>
    <rPh sb="2" eb="3">
      <t>アン</t>
    </rPh>
    <rPh sb="3" eb="5">
      <t>ハイイロ</t>
    </rPh>
    <rPh sb="5" eb="9">
      <t>タメンタイケイ</t>
    </rPh>
    <rPh sb="10" eb="13">
      <t>ハッポウリョウ</t>
    </rPh>
    <rPh sb="13" eb="16">
      <t>フテイケイ</t>
    </rPh>
    <rPh sb="20" eb="22">
      <t>ソリュウ</t>
    </rPh>
    <rPh sb="22" eb="25">
      <t>カザンレキ</t>
    </rPh>
    <rPh sb="26" eb="28">
      <t>ハイイロ</t>
    </rPh>
    <rPh sb="28" eb="30">
      <t>セキシツ</t>
    </rPh>
    <rPh sb="30" eb="33">
      <t>ガンペンマ</t>
    </rPh>
    <rPh sb="36" eb="39">
      <t>カザンバイ</t>
    </rPh>
    <rPh sb="42" eb="44">
      <t>イカ</t>
    </rPh>
    <rPh sb="45" eb="48">
      <t>キシツカ</t>
    </rPh>
    <phoneticPr fontId="3"/>
  </si>
  <si>
    <t>岩片支持小礫，粗粒〜中粒砂の基質持つ．</t>
    <rPh sb="0" eb="4">
      <t>ガンペンシジ</t>
    </rPh>
    <rPh sb="4" eb="5">
      <t>ショウレキ</t>
    </rPh>
    <rPh sb="7" eb="9">
      <t>ソリュウ</t>
    </rPh>
    <rPh sb="10" eb="12">
      <t>チュウリュウ</t>
    </rPh>
    <rPh sb="12" eb="13">
      <t>サノ</t>
    </rPh>
    <rPh sb="14" eb="17">
      <t>キシツモ</t>
    </rPh>
    <phoneticPr fontId="3"/>
  </si>
  <si>
    <t>暗灰色発泡良角落ち＞不定型スコリア粗粒火山礫．細礫サイズ以下の基質欠く</t>
    <rPh sb="0" eb="3">
      <t>アンハイイロ</t>
    </rPh>
    <rPh sb="3" eb="5">
      <t>ハッポウ</t>
    </rPh>
    <rPh sb="5" eb="6">
      <t>リョウ</t>
    </rPh>
    <rPh sb="6" eb="8">
      <t>カドオ</t>
    </rPh>
    <rPh sb="10" eb="13">
      <t>フテイケイ</t>
    </rPh>
    <rPh sb="17" eb="19">
      <t>ソリュウ</t>
    </rPh>
    <rPh sb="19" eb="22">
      <t>カザンレキ</t>
    </rPh>
    <rPh sb="23" eb="25">
      <t>サイレキ</t>
    </rPh>
    <rPh sb="28" eb="30">
      <t>イカ</t>
    </rPh>
    <rPh sb="31" eb="34">
      <t>キシツカ</t>
    </rPh>
    <phoneticPr fontId="3"/>
  </si>
  <si>
    <t>黒色発泡良不定型スコリア粗粒〜細粒火山礫．火山灰サイズ以下の基質欠く．</t>
    <rPh sb="0" eb="2">
      <t>コクショク</t>
    </rPh>
    <rPh sb="2" eb="5">
      <t>ハッポウリョウ</t>
    </rPh>
    <rPh sb="5" eb="8">
      <t>フテイケイ</t>
    </rPh>
    <rPh sb="12" eb="14">
      <t>ソリュウ</t>
    </rPh>
    <rPh sb="15" eb="17">
      <t>サイリュウ</t>
    </rPh>
    <rPh sb="17" eb="20">
      <t>カザンレキ</t>
    </rPh>
    <rPh sb="21" eb="24">
      <t>カザンバイ</t>
    </rPh>
    <rPh sb="27" eb="29">
      <t>イカ</t>
    </rPh>
    <rPh sb="30" eb="33">
      <t>キシツカ</t>
    </rPh>
    <phoneticPr fontId="3"/>
  </si>
  <si>
    <t>031101-1-2</t>
    <phoneticPr fontId="3"/>
  </si>
  <si>
    <t>031101-1-1</t>
    <phoneticPr fontId="3"/>
  </si>
  <si>
    <t>赤褐色発泡スコリア粗粒〜細粒火山礫</t>
    <rPh sb="0" eb="3">
      <t>セキカッショク</t>
    </rPh>
    <rPh sb="3" eb="5">
      <t>ハッポウ</t>
    </rPh>
    <rPh sb="9" eb="11">
      <t>ソリュウ</t>
    </rPh>
    <rPh sb="12" eb="14">
      <t>サイリュウ</t>
    </rPh>
    <rPh sb="14" eb="17">
      <t>カザンレキ</t>
    </rPh>
    <phoneticPr fontId="3"/>
  </si>
  <si>
    <t>スコリア粗粒火山礫混じり複成，雑色（暗灰色＞赤褐色）グラニュール～粗粒砂火山灰．</t>
    <rPh sb="4" eb="5">
      <t>ソ</t>
    </rPh>
    <rPh sb="5" eb="6">
      <t>リュウ</t>
    </rPh>
    <rPh sb="6" eb="9">
      <t>カザンレキ</t>
    </rPh>
    <rPh sb="9" eb="10">
      <t>マ</t>
    </rPh>
    <rPh sb="12" eb="14">
      <t>フクセイ</t>
    </rPh>
    <rPh sb="15" eb="16">
      <t>ザツ</t>
    </rPh>
    <rPh sb="16" eb="17">
      <t>イロ</t>
    </rPh>
    <rPh sb="18" eb="19">
      <t>アン</t>
    </rPh>
    <rPh sb="19" eb="21">
      <t>ハイイロ</t>
    </rPh>
    <rPh sb="22" eb="23">
      <t>アカ</t>
    </rPh>
    <rPh sb="23" eb="25">
      <t>カッショク</t>
    </rPh>
    <rPh sb="33" eb="34">
      <t>ホボ</t>
    </rPh>
    <rPh sb="34" eb="35">
      <t>ツブ</t>
    </rPh>
    <rPh sb="35" eb="36">
      <t>スナ</t>
    </rPh>
    <rPh sb="36" eb="39">
      <t>カザンバイ</t>
    </rPh>
    <phoneticPr fontId="2"/>
  </si>
  <si>
    <t>赤褐色～黒色発泡良スコリア細粒火山礫．</t>
    <rPh sb="0" eb="3">
      <t>セキカッショク</t>
    </rPh>
    <rPh sb="4" eb="6">
      <t>コクショク</t>
    </rPh>
    <rPh sb="6" eb="8">
      <t>ハッポウ</t>
    </rPh>
    <rPh sb="8" eb="9">
      <t>リョウ</t>
    </rPh>
    <rPh sb="13" eb="15">
      <t>サイリュウ</t>
    </rPh>
    <rPh sb="15" eb="18">
      <t>カザンレキ</t>
    </rPh>
    <phoneticPr fontId="2"/>
  </si>
  <si>
    <t>発砲暗灰色スコリア粗粒火山礫混じり細粒火山礫．暗灰色＞赤褐色．</t>
    <rPh sb="0" eb="2">
      <t>ハッポウ</t>
    </rPh>
    <rPh sb="2" eb="5">
      <t>アンハイイロ</t>
    </rPh>
    <rPh sb="9" eb="11">
      <t>ソリュウ</t>
    </rPh>
    <rPh sb="11" eb="14">
      <t>カザンレキ</t>
    </rPh>
    <rPh sb="14" eb="15">
      <t>マ</t>
    </rPh>
    <rPh sb="17" eb="19">
      <t>サイリュウ</t>
    </rPh>
    <rPh sb="19" eb="22">
      <t>カザンレキ</t>
    </rPh>
    <rPh sb="23" eb="26">
      <t>アンハイイロ</t>
    </rPh>
    <rPh sb="27" eb="30">
      <t>セキカッショク</t>
    </rPh>
    <phoneticPr fontId="3"/>
  </si>
  <si>
    <t>030225-3-２</t>
    <phoneticPr fontId="3"/>
  </si>
  <si>
    <t>黒色〜褐色発泡良不定形スコリア火山礫．赤色・灰色石質岩片混じり．細礫〜粗粒砂サイズの基質持つ．</t>
    <rPh sb="0" eb="2">
      <t>コクショク</t>
    </rPh>
    <rPh sb="3" eb="5">
      <t>カッショク</t>
    </rPh>
    <rPh sb="5" eb="7">
      <t>ハッポウ</t>
    </rPh>
    <rPh sb="7" eb="8">
      <t>リョウ</t>
    </rPh>
    <rPh sb="8" eb="11">
      <t>フテイケイ</t>
    </rPh>
    <rPh sb="15" eb="18">
      <t>カザンレキ</t>
    </rPh>
    <rPh sb="19" eb="21">
      <t>アカイロ</t>
    </rPh>
    <rPh sb="22" eb="24">
      <t>ハイイロ</t>
    </rPh>
    <rPh sb="24" eb="28">
      <t>セキシツガンペン</t>
    </rPh>
    <rPh sb="28" eb="29">
      <t>マ</t>
    </rPh>
    <rPh sb="32" eb="34">
      <t>サイレキ</t>
    </rPh>
    <rPh sb="35" eb="37">
      <t>ソリュウ</t>
    </rPh>
    <rPh sb="37" eb="38">
      <t>サ</t>
    </rPh>
    <rPh sb="42" eb="45">
      <t>キシツモ</t>
    </rPh>
    <phoneticPr fontId="3"/>
  </si>
  <si>
    <t>スコリア粗粒火山礫混じり複成，雑色（褐色＞赤褐色＞暗灰色）．グラニュール～中粒砂火山灰．</t>
    <rPh sb="4" eb="5">
      <t>ソ</t>
    </rPh>
    <rPh sb="5" eb="6">
      <t>リュウ</t>
    </rPh>
    <rPh sb="6" eb="9">
      <t>カザンレキ</t>
    </rPh>
    <rPh sb="9" eb="10">
      <t>マ</t>
    </rPh>
    <rPh sb="12" eb="14">
      <t>フクセイ</t>
    </rPh>
    <rPh sb="15" eb="17">
      <t>ザッショク</t>
    </rPh>
    <rPh sb="18" eb="20">
      <t>カッショク</t>
    </rPh>
    <rPh sb="21" eb="24">
      <t>セキカッショク</t>
    </rPh>
    <rPh sb="25" eb="28">
      <t>アンハイイロ</t>
    </rPh>
    <rPh sb="37" eb="38">
      <t>チュウ</t>
    </rPh>
    <rPh sb="38" eb="39">
      <t>リュウ</t>
    </rPh>
    <rPh sb="39" eb="40">
      <t>サ</t>
    </rPh>
    <rPh sb="40" eb="43">
      <t>カザンバイ</t>
    </rPh>
    <phoneticPr fontId="2"/>
  </si>
  <si>
    <t>赤褐色＞暗褐色発泡良スコリア粗粒〜細粒火山礫．淘汰良く，基質に火山灰欠く</t>
    <rPh sb="0" eb="3">
      <t>セキカッショク</t>
    </rPh>
    <rPh sb="4" eb="7">
      <t>アンカッショク</t>
    </rPh>
    <rPh sb="7" eb="9">
      <t>ハッポウ</t>
    </rPh>
    <rPh sb="9" eb="10">
      <t>リョウ</t>
    </rPh>
    <rPh sb="14" eb="16">
      <t>ソリュウ</t>
    </rPh>
    <rPh sb="17" eb="19">
      <t>サイリュウ</t>
    </rPh>
    <rPh sb="19" eb="22">
      <t>カザンレキ</t>
    </rPh>
    <rPh sb="23" eb="25">
      <t>トウタ</t>
    </rPh>
    <rPh sb="25" eb="26">
      <t>リョウ</t>
    </rPh>
    <rPh sb="28" eb="30">
      <t>キシツ</t>
    </rPh>
    <rPh sb="31" eb="34">
      <t>カザンバイ</t>
    </rPh>
    <rPh sb="34" eb="35">
      <t>カ</t>
    </rPh>
    <phoneticPr fontId="3"/>
  </si>
  <si>
    <t>オレンジ色グラニュール〜粗粒火山灰</t>
    <rPh sb="4" eb="5">
      <t>イロ</t>
    </rPh>
    <rPh sb="12" eb="14">
      <t>ソリュウ</t>
    </rPh>
    <rPh sb="14" eb="17">
      <t>カザンバイ</t>
    </rPh>
    <phoneticPr fontId="3"/>
  </si>
  <si>
    <t>S-17'</t>
    <phoneticPr fontId="2"/>
  </si>
  <si>
    <t>黒色発泡良スコリア火山礫とスコリアグラニュールの粗い互層．石質岩片ほとんど含まず．1mm前後のPl斑晶少量含</t>
    <rPh sb="0" eb="2">
      <t>コクショク</t>
    </rPh>
    <rPh sb="2" eb="4">
      <t>ハッポウ</t>
    </rPh>
    <rPh sb="4" eb="5">
      <t>リョウ</t>
    </rPh>
    <rPh sb="9" eb="12">
      <t>カザンレキ</t>
    </rPh>
    <rPh sb="24" eb="25">
      <t>アラ</t>
    </rPh>
    <rPh sb="26" eb="28">
      <t>ゴソウ</t>
    </rPh>
    <rPh sb="29" eb="31">
      <t>セキシツ</t>
    </rPh>
    <rPh sb="31" eb="33">
      <t>ガンペン</t>
    </rPh>
    <rPh sb="37" eb="38">
      <t>フク</t>
    </rPh>
    <rPh sb="44" eb="46">
      <t>ゼンゴ</t>
    </rPh>
    <rPh sb="49" eb="51">
      <t>ハンショウ</t>
    </rPh>
    <rPh sb="51" eb="53">
      <t>ショウリョウ</t>
    </rPh>
    <rPh sb="53" eb="54">
      <t>ガン</t>
    </rPh>
    <phoneticPr fontId="2"/>
  </si>
  <si>
    <t>暗灰色発砲良スコリア粗粒火山礫，角落ち．淘汰良く，基質に火山灰欠く</t>
    <rPh sb="0" eb="3">
      <t>アンハイイロ</t>
    </rPh>
    <rPh sb="3" eb="6">
      <t>ハッポウリョウ</t>
    </rPh>
    <rPh sb="10" eb="12">
      <t>ソリュウ</t>
    </rPh>
    <rPh sb="12" eb="15">
      <t>カザンレキ</t>
    </rPh>
    <rPh sb="20" eb="23">
      <t>トウタヨ</t>
    </rPh>
    <rPh sb="25" eb="27">
      <t>キシツ</t>
    </rPh>
    <rPh sb="28" eb="32">
      <t>カザンバイカ</t>
    </rPh>
    <phoneticPr fontId="3"/>
  </si>
  <si>
    <t>黒色ガラス質発泡良スコリア粗粒〜細粒火山礫，発泡良く，基質に火山灰欠く．角落ちスコリア</t>
    <rPh sb="0" eb="2">
      <t>コクショク</t>
    </rPh>
    <rPh sb="5" eb="6">
      <t>シツ</t>
    </rPh>
    <rPh sb="6" eb="8">
      <t>ハッポウ</t>
    </rPh>
    <rPh sb="8" eb="9">
      <t>リョウ</t>
    </rPh>
    <rPh sb="13" eb="15">
      <t>ソリュウ</t>
    </rPh>
    <rPh sb="16" eb="18">
      <t>サイリュウ</t>
    </rPh>
    <rPh sb="18" eb="21">
      <t>カザンレキ</t>
    </rPh>
    <rPh sb="22" eb="25">
      <t>ハッポウヨ</t>
    </rPh>
    <rPh sb="27" eb="29">
      <t>キシツ</t>
    </rPh>
    <rPh sb="30" eb="33">
      <t>カザンバイ</t>
    </rPh>
    <rPh sb="33" eb="34">
      <t>カ</t>
    </rPh>
    <phoneticPr fontId="3"/>
  </si>
  <si>
    <t>黒色～一部赤褐色発泡良スコリア火山礫．2mm前後のPl斑晶多</t>
    <rPh sb="0" eb="2">
      <t>コクショク</t>
    </rPh>
    <rPh sb="3" eb="5">
      <t>イチブ</t>
    </rPh>
    <rPh sb="5" eb="8">
      <t>セキカッショク</t>
    </rPh>
    <rPh sb="8" eb="10">
      <t>ハッポウ</t>
    </rPh>
    <rPh sb="10" eb="11">
      <t>リョウ</t>
    </rPh>
    <rPh sb="15" eb="18">
      <t>カザンレキ</t>
    </rPh>
    <rPh sb="29" eb="30">
      <t>タ</t>
    </rPh>
    <phoneticPr fontId="2"/>
  </si>
  <si>
    <t>逆級化層理黒色発泡良スコリア火山礫．下部4～5cmは径3～6mm細粒火山礫からなる．1mm前後のPl斑晶多</t>
    <rPh sb="0" eb="1">
      <t>ギャク</t>
    </rPh>
    <rPh sb="1" eb="2">
      <t>キュウ</t>
    </rPh>
    <rPh sb="2" eb="3">
      <t>カ</t>
    </rPh>
    <rPh sb="3" eb="5">
      <t>ソウリ</t>
    </rPh>
    <rPh sb="5" eb="7">
      <t>コクショク</t>
    </rPh>
    <rPh sb="7" eb="9">
      <t>ハッポウ</t>
    </rPh>
    <rPh sb="9" eb="10">
      <t>リョウ</t>
    </rPh>
    <rPh sb="14" eb="17">
      <t>カザンレキ</t>
    </rPh>
    <rPh sb="18" eb="20">
      <t>カブ</t>
    </rPh>
    <rPh sb="26" eb="27">
      <t>ケイ</t>
    </rPh>
    <rPh sb="32" eb="34">
      <t>サイリュウ</t>
    </rPh>
    <rPh sb="34" eb="37">
      <t>カザンレキ</t>
    </rPh>
    <phoneticPr fontId="2"/>
  </si>
  <si>
    <t>黒色発泡良スコリア粗粒火山礫．基質欠く，偏平なスコリア多．斑晶量少なく，微少Pl含</t>
    <rPh sb="0" eb="2">
      <t>コクショク</t>
    </rPh>
    <rPh sb="2" eb="4">
      <t>ハッポウ</t>
    </rPh>
    <rPh sb="4" eb="5">
      <t>リョウ</t>
    </rPh>
    <rPh sb="9" eb="10">
      <t>ソ</t>
    </rPh>
    <rPh sb="10" eb="11">
      <t>リュウ</t>
    </rPh>
    <rPh sb="11" eb="14">
      <t>カザンレキ</t>
    </rPh>
    <rPh sb="15" eb="17">
      <t>キシツ</t>
    </rPh>
    <rPh sb="17" eb="18">
      <t>カ</t>
    </rPh>
    <rPh sb="20" eb="22">
      <t>ヘンペイ</t>
    </rPh>
    <rPh sb="27" eb="28">
      <t>タ</t>
    </rPh>
    <rPh sb="29" eb="32">
      <t>ハンショウリョウ</t>
    </rPh>
    <rPh sb="32" eb="33">
      <t>スク</t>
    </rPh>
    <rPh sb="36" eb="38">
      <t>ビショウ</t>
    </rPh>
    <rPh sb="40" eb="41">
      <t>ガン</t>
    </rPh>
    <phoneticPr fontId="2"/>
  </si>
  <si>
    <t>スコリア粗粒火山礫混じり多源褐色粗粒〜中粒火山灰</t>
    <rPh sb="4" eb="6">
      <t>ソリュウ</t>
    </rPh>
    <rPh sb="6" eb="10">
      <t>カザンレキマ</t>
    </rPh>
    <rPh sb="12" eb="14">
      <t>タゲン</t>
    </rPh>
    <rPh sb="14" eb="16">
      <t>カッショク</t>
    </rPh>
    <rPh sb="16" eb="18">
      <t>ソリュウ</t>
    </rPh>
    <rPh sb="19" eb="21">
      <t>チュウリュウ</t>
    </rPh>
    <rPh sb="21" eb="24">
      <t>カザンバイ</t>
    </rPh>
    <phoneticPr fontId="3"/>
  </si>
  <si>
    <t>茶褐色粗粒火山礫混じり暗褐色土壌．</t>
    <rPh sb="0" eb="3">
      <t>チャカッショク</t>
    </rPh>
    <rPh sb="3" eb="4">
      <t>ソ</t>
    </rPh>
    <rPh sb="4" eb="5">
      <t>リュウ</t>
    </rPh>
    <rPh sb="5" eb="8">
      <t>カザンレキ</t>
    </rPh>
    <rPh sb="8" eb="9">
      <t>マ</t>
    </rPh>
    <rPh sb="11" eb="14">
      <t>アンカッショク</t>
    </rPh>
    <rPh sb="14" eb="16">
      <t>ドジョウ</t>
    </rPh>
    <phoneticPr fontId="2"/>
  </si>
  <si>
    <t>黒色スコリア細粒火山礫〜粗粒火山灰</t>
    <rPh sb="0" eb="2">
      <t>コクショク</t>
    </rPh>
    <rPh sb="6" eb="8">
      <t>サイリュウ</t>
    </rPh>
    <rPh sb="8" eb="11">
      <t>カザンレキ</t>
    </rPh>
    <rPh sb="12" eb="14">
      <t>ソリュウ</t>
    </rPh>
    <rPh sb="14" eb="17">
      <t>カザンバイ</t>
    </rPh>
    <phoneticPr fontId="3"/>
  </si>
  <si>
    <t>YM06</t>
    <phoneticPr fontId="2"/>
  </si>
  <si>
    <t>灰色発泡スコリア粗粒火山礫，角落ち．同質玄武岩石質岩片，赤色類質岩片伴う．基質に少量のグラニュール伴う．淘汰は良く，基質に火山灰欠く．</t>
    <rPh sb="0" eb="2">
      <t>ハイイロ</t>
    </rPh>
    <rPh sb="2" eb="4">
      <t>ハッポウ</t>
    </rPh>
    <rPh sb="8" eb="13">
      <t>ソリュウカザンレキ</t>
    </rPh>
    <rPh sb="18" eb="20">
      <t>ドウシツ</t>
    </rPh>
    <rPh sb="20" eb="23">
      <t>ゲンブガン</t>
    </rPh>
    <rPh sb="23" eb="25">
      <t>セキシツガンペン</t>
    </rPh>
    <rPh sb="25" eb="26">
      <t>ガンペン</t>
    </rPh>
    <rPh sb="26" eb="27">
      <t>ペン</t>
    </rPh>
    <rPh sb="28" eb="30">
      <t>セキショク</t>
    </rPh>
    <rPh sb="30" eb="34">
      <t>ルイシツガンペン</t>
    </rPh>
    <rPh sb="34" eb="35">
      <t>トモナ</t>
    </rPh>
    <rPh sb="37" eb="39">
      <t>キシツ</t>
    </rPh>
    <rPh sb="40" eb="42">
      <t>ショウリョウ</t>
    </rPh>
    <rPh sb="49" eb="50">
      <t>トモナ</t>
    </rPh>
    <rPh sb="52" eb="54">
      <t>トウタ</t>
    </rPh>
    <rPh sb="55" eb="56">
      <t>ヨ</t>
    </rPh>
    <rPh sb="58" eb="60">
      <t>キシツ</t>
    </rPh>
    <rPh sb="61" eb="65">
      <t>カザンバイカ</t>
    </rPh>
    <phoneticPr fontId="3"/>
  </si>
  <si>
    <t>多源オレンジ色〜赤褐色スコリア細粒火山礫〜粗粒火山礫</t>
    <rPh sb="0" eb="2">
      <t>タゲン</t>
    </rPh>
    <rPh sb="6" eb="7">
      <t>イロ</t>
    </rPh>
    <rPh sb="8" eb="11">
      <t>セキカッショク</t>
    </rPh>
    <rPh sb="15" eb="17">
      <t>サイリュウ</t>
    </rPh>
    <rPh sb="17" eb="20">
      <t>カザンレキ</t>
    </rPh>
    <rPh sb="21" eb="23">
      <t>ソリュウ</t>
    </rPh>
    <rPh sb="23" eb="26">
      <t>カザンレキ</t>
    </rPh>
    <phoneticPr fontId="3"/>
  </si>
  <si>
    <t>黒色ガラス質発泡良スコリア粗粒火山礫．発泡良く，基質に火山灰欠く</t>
    <rPh sb="0" eb="2">
      <t>コクショク</t>
    </rPh>
    <rPh sb="5" eb="6">
      <t>シツ</t>
    </rPh>
    <rPh sb="6" eb="9">
      <t>ハッポウリョウ</t>
    </rPh>
    <rPh sb="13" eb="15">
      <t>ソリュウ</t>
    </rPh>
    <rPh sb="15" eb="18">
      <t>カザンレキ</t>
    </rPh>
    <rPh sb="19" eb="22">
      <t>ハッポウリョウ</t>
    </rPh>
    <rPh sb="24" eb="26">
      <t>キシツ</t>
    </rPh>
    <rPh sb="27" eb="31">
      <t>カザンバイカ</t>
    </rPh>
    <phoneticPr fontId="3"/>
  </si>
  <si>
    <t>複成，雑色（褐色＞暗灰色＞赤褐色）グラニュール～中粒砂火山灰．</t>
    <rPh sb="0" eb="2">
      <t>フクセイ</t>
    </rPh>
    <rPh sb="3" eb="5">
      <t>ザッショク</t>
    </rPh>
    <rPh sb="6" eb="8">
      <t>カッショク</t>
    </rPh>
    <rPh sb="9" eb="10">
      <t>アン</t>
    </rPh>
    <rPh sb="10" eb="12">
      <t>ハイイロ</t>
    </rPh>
    <rPh sb="13" eb="16">
      <t>セキカッショク</t>
    </rPh>
    <rPh sb="24" eb="26">
      <t>チュウリュウ</t>
    </rPh>
    <rPh sb="26" eb="27">
      <t>サ</t>
    </rPh>
    <rPh sb="27" eb="30">
      <t>カザンバイ</t>
    </rPh>
    <phoneticPr fontId="2"/>
  </si>
  <si>
    <t>やや塊状，黒〜暗灰色発泡良不定型スコリア粗粒火山礫．径1.5cm以下灰色石質岩片微量含．火山灰サイズ以下基質欠く．</t>
    <rPh sb="2" eb="4">
      <t>カイジョウ</t>
    </rPh>
    <rPh sb="5" eb="6">
      <t>クロ</t>
    </rPh>
    <rPh sb="7" eb="8">
      <t>アンハイロ</t>
    </rPh>
    <rPh sb="8" eb="10">
      <t>ハイイロ</t>
    </rPh>
    <rPh sb="10" eb="13">
      <t>ハッポウリョウ</t>
    </rPh>
    <rPh sb="13" eb="15">
      <t>フテイケイ</t>
    </rPh>
    <rPh sb="15" eb="16">
      <t>ケイ</t>
    </rPh>
    <rPh sb="20" eb="25">
      <t>ソリュウカザンレキ</t>
    </rPh>
    <rPh sb="26" eb="27">
      <t>ケイ</t>
    </rPh>
    <rPh sb="32" eb="34">
      <t>イカ</t>
    </rPh>
    <rPh sb="34" eb="36">
      <t>ハイイロ</t>
    </rPh>
    <rPh sb="36" eb="40">
      <t>セキシツガンペン</t>
    </rPh>
    <rPh sb="40" eb="42">
      <t>ビリョウ</t>
    </rPh>
    <rPh sb="42" eb="43">
      <t>ガン</t>
    </rPh>
    <rPh sb="44" eb="47">
      <t>カザンバイ</t>
    </rPh>
    <rPh sb="50" eb="52">
      <t>イカ</t>
    </rPh>
    <rPh sb="52" eb="55">
      <t>キシツカ</t>
    </rPh>
    <phoneticPr fontId="3"/>
  </si>
  <si>
    <t>茶褐色発泡良スコリア粗粒火山礫．粒間にグラニュールスコリア．基質には火山灰欠く．</t>
    <rPh sb="0" eb="3">
      <t>チャカッショク</t>
    </rPh>
    <rPh sb="3" eb="5">
      <t>ハッポウ</t>
    </rPh>
    <rPh sb="5" eb="6">
      <t>リョウ</t>
    </rPh>
    <rPh sb="10" eb="11">
      <t>ソ</t>
    </rPh>
    <rPh sb="11" eb="12">
      <t>リュウ</t>
    </rPh>
    <rPh sb="12" eb="15">
      <t>カザンレキ</t>
    </rPh>
    <rPh sb="16" eb="18">
      <t>リュウカン</t>
    </rPh>
    <rPh sb="30" eb="32">
      <t>キシツ</t>
    </rPh>
    <rPh sb="34" eb="37">
      <t>カザンバイ</t>
    </rPh>
    <rPh sb="37" eb="38">
      <t>カ</t>
    </rPh>
    <phoneticPr fontId="2"/>
  </si>
  <si>
    <t>基質支持の塊状亜角礫．基質は複成，雑色（暗灰色＞赤褐色）グラニュール～中粒砂火山灰．岩片は特徴的に円磨．メガブロックなし．基質には気泡あり；湿潤な堆積物．</t>
    <rPh sb="0" eb="2">
      <t>キシツ</t>
    </rPh>
    <rPh sb="2" eb="4">
      <t>シジ</t>
    </rPh>
    <rPh sb="5" eb="7">
      <t>カイジョウ</t>
    </rPh>
    <rPh sb="7" eb="8">
      <t>ア</t>
    </rPh>
    <rPh sb="8" eb="9">
      <t>カク</t>
    </rPh>
    <rPh sb="9" eb="10">
      <t>レキ</t>
    </rPh>
    <rPh sb="11" eb="13">
      <t>キシツ</t>
    </rPh>
    <rPh sb="14" eb="16">
      <t>フクセイ</t>
    </rPh>
    <rPh sb="17" eb="19">
      <t>ザッショク</t>
    </rPh>
    <rPh sb="20" eb="21">
      <t>アン</t>
    </rPh>
    <rPh sb="21" eb="22">
      <t>ハイ</t>
    </rPh>
    <rPh sb="22" eb="23">
      <t>ショク</t>
    </rPh>
    <rPh sb="24" eb="27">
      <t>セキカッショク</t>
    </rPh>
    <rPh sb="35" eb="37">
      <t>チュウリュウ</t>
    </rPh>
    <rPh sb="37" eb="38">
      <t>サ</t>
    </rPh>
    <rPh sb="38" eb="41">
      <t>カザンバイ</t>
    </rPh>
    <rPh sb="42" eb="44">
      <t>ガンペン</t>
    </rPh>
    <rPh sb="45" eb="48">
      <t>トクチョウテキ</t>
    </rPh>
    <rPh sb="49" eb="51">
      <t>エンマ</t>
    </rPh>
    <rPh sb="61" eb="63">
      <t>キシツ</t>
    </rPh>
    <rPh sb="65" eb="67">
      <t>キホウ</t>
    </rPh>
    <rPh sb="70" eb="71">
      <t>シツ</t>
    </rPh>
    <rPh sb="71" eb="72">
      <t>ジュン</t>
    </rPh>
    <rPh sb="73" eb="76">
      <t>タイセキブツ</t>
    </rPh>
    <phoneticPr fontId="2"/>
  </si>
  <si>
    <t>黒色～茶褐色スコリア火山礫．淘汰良く，基質に火山灰欠く．</t>
    <rPh sb="0" eb="2">
      <t>コクショク</t>
    </rPh>
    <rPh sb="3" eb="6">
      <t>チャカッショク</t>
    </rPh>
    <rPh sb="10" eb="13">
      <t>カザンレキ</t>
    </rPh>
    <rPh sb="14" eb="16">
      <t>トウタ</t>
    </rPh>
    <rPh sb="16" eb="17">
      <t>ヨ</t>
    </rPh>
    <rPh sb="19" eb="21">
      <t>キシツ</t>
    </rPh>
    <rPh sb="22" eb="25">
      <t>カザンバイ</t>
    </rPh>
    <rPh sb="25" eb="26">
      <t>カ</t>
    </rPh>
    <phoneticPr fontId="2"/>
  </si>
  <si>
    <t>高密度洪水流</t>
    <rPh sb="0" eb="3">
      <t>コウミツド</t>
    </rPh>
    <rPh sb="3" eb="6">
      <t>コウズイリュウ</t>
    </rPh>
    <phoneticPr fontId="3"/>
  </si>
  <si>
    <t>暗褐色発泡角落ちスコリア火山礫．2mm前後斜長石斑晶目立つ．土壌と混在．</t>
    <rPh sb="0" eb="3">
      <t>アンカッショク</t>
    </rPh>
    <rPh sb="3" eb="5">
      <t>ハッポウリョウ</t>
    </rPh>
    <rPh sb="5" eb="7">
      <t>カドオ</t>
    </rPh>
    <rPh sb="12" eb="15">
      <t>カザンレキ</t>
    </rPh>
    <rPh sb="19" eb="21">
      <t>ゼンゴ</t>
    </rPh>
    <rPh sb="21" eb="24">
      <t>シャチョウセキ</t>
    </rPh>
    <rPh sb="24" eb="26">
      <t>ハンショウ</t>
    </rPh>
    <rPh sb="26" eb="28">
      <t>メダ</t>
    </rPh>
    <rPh sb="30" eb="32">
      <t>ドジョウ</t>
    </rPh>
    <rPh sb="33" eb="35">
      <t>コンザイ</t>
    </rPh>
    <phoneticPr fontId="3"/>
  </si>
  <si>
    <t>暗灰色＞赤褐色発泡良粗粒〜細粒火山礫．淘汰良く，基質に火山灰欠く．基底部は逆級化</t>
    <rPh sb="0" eb="3">
      <t>アンハイイロ</t>
    </rPh>
    <rPh sb="4" eb="7">
      <t>セキカッショク</t>
    </rPh>
    <rPh sb="7" eb="9">
      <t>ハッポウ</t>
    </rPh>
    <rPh sb="9" eb="10">
      <t>リョウ</t>
    </rPh>
    <rPh sb="10" eb="12">
      <t>ソリュウ</t>
    </rPh>
    <rPh sb="13" eb="15">
      <t>サイリュウ</t>
    </rPh>
    <rPh sb="15" eb="18">
      <t>カザンレキ</t>
    </rPh>
    <rPh sb="19" eb="21">
      <t>トウタ</t>
    </rPh>
    <rPh sb="21" eb="22">
      <t>ヨ</t>
    </rPh>
    <rPh sb="24" eb="26">
      <t>キシツ</t>
    </rPh>
    <rPh sb="27" eb="30">
      <t>カザンバイ</t>
    </rPh>
    <rPh sb="30" eb="31">
      <t>カ</t>
    </rPh>
    <rPh sb="33" eb="36">
      <t>キテイブ</t>
    </rPh>
    <rPh sb="37" eb="40">
      <t>ギャクキュウカ</t>
    </rPh>
    <phoneticPr fontId="3"/>
  </si>
  <si>
    <t>粗粒〜中粒砂サイズ多源火山灰．</t>
    <rPh sb="0" eb="2">
      <t>ソリュウ</t>
    </rPh>
    <rPh sb="3" eb="5">
      <t>チュウリュウ</t>
    </rPh>
    <rPh sb="5" eb="6">
      <t>サ</t>
    </rPh>
    <rPh sb="9" eb="11">
      <t>タゲン</t>
    </rPh>
    <rPh sb="11" eb="14">
      <t>カザンバイ</t>
    </rPh>
    <phoneticPr fontId="3"/>
  </si>
  <si>
    <t>細粒火山礫混じり多源褐色粗粒〜中粒火山灰</t>
    <rPh sb="0" eb="1">
      <t>サイ</t>
    </rPh>
    <rPh sb="1" eb="2">
      <t>ソリュウ</t>
    </rPh>
    <rPh sb="2" eb="6">
      <t>カザンレキマ</t>
    </rPh>
    <rPh sb="8" eb="10">
      <t>タゲン</t>
    </rPh>
    <rPh sb="10" eb="12">
      <t>カッショク</t>
    </rPh>
    <rPh sb="12" eb="14">
      <t>ソリュウ</t>
    </rPh>
    <rPh sb="15" eb="17">
      <t>チュウリュウ</t>
    </rPh>
    <rPh sb="17" eb="20">
      <t>カザンバイ</t>
    </rPh>
    <phoneticPr fontId="3"/>
  </si>
  <si>
    <t>暗褐色発砲やや良角落ちスコリア火山礫．</t>
    <rPh sb="0" eb="1">
      <t>アン</t>
    </rPh>
    <rPh sb="1" eb="3">
      <t>カッショク</t>
    </rPh>
    <rPh sb="3" eb="5">
      <t>ハッポウ</t>
    </rPh>
    <rPh sb="7" eb="8">
      <t>リョウ</t>
    </rPh>
    <rPh sb="8" eb="10">
      <t>カドオ</t>
    </rPh>
    <rPh sb="15" eb="18">
      <t>カザンレキ</t>
    </rPh>
    <phoneticPr fontId="3"/>
  </si>
  <si>
    <t>平行層理を持つ多源礫及び砂</t>
    <rPh sb="0" eb="4">
      <t>ヘイコウソウリ</t>
    </rPh>
    <rPh sb="5" eb="6">
      <t>モ</t>
    </rPh>
    <rPh sb="7" eb="9">
      <t>タゲン</t>
    </rPh>
    <rPh sb="9" eb="10">
      <t>レキ</t>
    </rPh>
    <rPh sb="10" eb="11">
      <t>オヨ</t>
    </rPh>
    <rPh sb="12" eb="13">
      <t>スナ</t>
    </rPh>
    <phoneticPr fontId="2"/>
  </si>
  <si>
    <t>スコリア細粒火山礫多，暗褐色土壌</t>
    <rPh sb="4" eb="6">
      <t>サイリュウ</t>
    </rPh>
    <rPh sb="6" eb="9">
      <t>カザンレキタ</t>
    </rPh>
    <rPh sb="11" eb="14">
      <t>アンカッショク</t>
    </rPh>
    <rPh sb="14" eb="16">
      <t>ドジョウ</t>
    </rPh>
    <phoneticPr fontId="3"/>
  </si>
  <si>
    <t>暗灰色発泡良角落ち〜多面体型スコリア粗粒火山礫．細礫サイズ以下の基質欠く．</t>
    <rPh sb="0" eb="3">
      <t>アンハイイロ</t>
    </rPh>
    <rPh sb="3" eb="5">
      <t>ハッポウ</t>
    </rPh>
    <rPh sb="5" eb="6">
      <t>リョウ</t>
    </rPh>
    <rPh sb="6" eb="8">
      <t>カドオ</t>
    </rPh>
    <rPh sb="10" eb="14">
      <t>タメンタイケイ</t>
    </rPh>
    <rPh sb="18" eb="20">
      <t>ソリュウ</t>
    </rPh>
    <rPh sb="20" eb="23">
      <t>カザンレキ</t>
    </rPh>
    <rPh sb="24" eb="26">
      <t>サイレキ</t>
    </rPh>
    <rPh sb="29" eb="31">
      <t>イカ</t>
    </rPh>
    <rPh sb="32" eb="35">
      <t>キシツカ</t>
    </rPh>
    <phoneticPr fontId="3"/>
  </si>
  <si>
    <t>黒色発泡良スコリア火山礫．基質欠く．一部，赤褐色．斑晶量少なく微細なPl含</t>
    <rPh sb="0" eb="2">
      <t>コクショク</t>
    </rPh>
    <rPh sb="2" eb="4">
      <t>ハッポウ</t>
    </rPh>
    <rPh sb="4" eb="5">
      <t>リョウ</t>
    </rPh>
    <rPh sb="9" eb="12">
      <t>カザンレキ</t>
    </rPh>
    <rPh sb="13" eb="15">
      <t>キシツ</t>
    </rPh>
    <rPh sb="15" eb="16">
      <t>カ</t>
    </rPh>
    <rPh sb="18" eb="20">
      <t>イチブ</t>
    </rPh>
    <rPh sb="21" eb="22">
      <t>アカ</t>
    </rPh>
    <rPh sb="22" eb="24">
      <t>カッショク</t>
    </rPh>
    <rPh sb="25" eb="28">
      <t>ハンショウリョウ</t>
    </rPh>
    <rPh sb="28" eb="29">
      <t>スク</t>
    </rPh>
    <rPh sb="31" eb="33">
      <t>ビサイ</t>
    </rPh>
    <rPh sb="36" eb="37">
      <t>ガン</t>
    </rPh>
    <phoneticPr fontId="2"/>
  </si>
  <si>
    <t>黒色発泡極良スコリア細粒火山礫に粗粒火山礫混じる．一部，赤褐色．無斑晶質Ba</t>
    <rPh sb="0" eb="2">
      <t>コクショク</t>
    </rPh>
    <rPh sb="2" eb="4">
      <t>ハッポウ</t>
    </rPh>
    <rPh sb="4" eb="5">
      <t>ゴク</t>
    </rPh>
    <rPh sb="5" eb="6">
      <t>リョウ</t>
    </rPh>
    <rPh sb="10" eb="12">
      <t>サイリュウ</t>
    </rPh>
    <rPh sb="12" eb="15">
      <t>カザンレキ</t>
    </rPh>
    <rPh sb="16" eb="17">
      <t>ソ</t>
    </rPh>
    <rPh sb="17" eb="18">
      <t>リュウ</t>
    </rPh>
    <rPh sb="18" eb="21">
      <t>カザンレキ</t>
    </rPh>
    <rPh sb="21" eb="22">
      <t>マ</t>
    </rPh>
    <rPh sb="25" eb="27">
      <t>イチブ</t>
    </rPh>
    <rPh sb="28" eb="29">
      <t>アカ</t>
    </rPh>
    <rPh sb="29" eb="31">
      <t>カッショク</t>
    </rPh>
    <rPh sb="32" eb="36">
      <t>ムハンショウシツ</t>
    </rPh>
    <phoneticPr fontId="2"/>
  </si>
  <si>
    <t>多源スコリア細粒火山礫〜粗粒火山灰．オレンジ色＞暗灰色．風化．</t>
    <rPh sb="0" eb="2">
      <t>タゲン</t>
    </rPh>
    <rPh sb="6" eb="8">
      <t>サイリュウ</t>
    </rPh>
    <rPh sb="8" eb="11">
      <t>カザンレキ</t>
    </rPh>
    <rPh sb="12" eb="14">
      <t>ソリュウ</t>
    </rPh>
    <rPh sb="14" eb="17">
      <t>カザンバイ</t>
    </rPh>
    <rPh sb="22" eb="23">
      <t>イロ</t>
    </rPh>
    <rPh sb="24" eb="25">
      <t>アン</t>
    </rPh>
    <rPh sb="25" eb="27">
      <t>ハイイロ</t>
    </rPh>
    <rPh sb="28" eb="30">
      <t>フウカ</t>
    </rPh>
    <phoneticPr fontId="3"/>
  </si>
  <si>
    <t>暗褐色〜赤褐色発泡極良不定型〜スパイノーズスコリア火山礫．細粒火山礫基質で，淘汰極良．火山灰欠く．斑晶量少なく，微少なPl斑晶含</t>
    <rPh sb="0" eb="1">
      <t>アン</t>
    </rPh>
    <rPh sb="1" eb="3">
      <t>カッショク</t>
    </rPh>
    <rPh sb="4" eb="5">
      <t>アカ</t>
    </rPh>
    <rPh sb="5" eb="7">
      <t>カッショク</t>
    </rPh>
    <rPh sb="7" eb="11">
      <t>ハッポウリョウ</t>
    </rPh>
    <rPh sb="11" eb="12">
      <t>フ</t>
    </rPh>
    <rPh sb="12" eb="14">
      <t>テイケイ</t>
    </rPh>
    <rPh sb="25" eb="28">
      <t>カザンレキ</t>
    </rPh>
    <phoneticPr fontId="3"/>
  </si>
  <si>
    <t>黒色＞褐色発泡良不定型スコリア火山礫．火山灰サイズ以下の基質欠く．2mm前後Pl斑晶含．</t>
    <rPh sb="0" eb="2">
      <t>コクショク</t>
    </rPh>
    <rPh sb="3" eb="5">
      <t>カッショク</t>
    </rPh>
    <rPh sb="5" eb="7">
      <t>ハッポウ</t>
    </rPh>
    <rPh sb="7" eb="8">
      <t>リョウ</t>
    </rPh>
    <rPh sb="8" eb="11">
      <t>フテイケイ</t>
    </rPh>
    <rPh sb="15" eb="18">
      <t>カザンレキ</t>
    </rPh>
    <rPh sb="19" eb="22">
      <t>カザンバイ</t>
    </rPh>
    <rPh sb="25" eb="27">
      <t>イカ</t>
    </rPh>
    <rPh sb="28" eb="31">
      <t>キシツカ</t>
    </rPh>
    <rPh sb="42" eb="43">
      <t>ガン</t>
    </rPh>
    <phoneticPr fontId="3"/>
  </si>
  <si>
    <t>黒色発泡極良細粒火山礫．</t>
    <rPh sb="0" eb="2">
      <t>コクショク</t>
    </rPh>
    <rPh sb="2" eb="4">
      <t>ハッポウ</t>
    </rPh>
    <rPh sb="4" eb="6">
      <t>ゴクリョウ</t>
    </rPh>
    <rPh sb="6" eb="8">
      <t>サイリュウ</t>
    </rPh>
    <rPh sb="8" eb="11">
      <t>カザンレキ</t>
    </rPh>
    <phoneticPr fontId="3"/>
  </si>
  <si>
    <t>418-3-1；14C</t>
    <phoneticPr fontId="2"/>
  </si>
  <si>
    <t>径22cm火山弾混じり暗灰色発泡良〜やや良角落ちスコリア粗粒火山礫．細礫サイズの基質欠く．</t>
    <rPh sb="0" eb="1">
      <t>ケイ</t>
    </rPh>
    <rPh sb="5" eb="8">
      <t>カザンダン</t>
    </rPh>
    <rPh sb="8" eb="9">
      <t>マ</t>
    </rPh>
    <rPh sb="11" eb="12">
      <t>アン</t>
    </rPh>
    <rPh sb="12" eb="14">
      <t>ハイイロ</t>
    </rPh>
    <rPh sb="14" eb="16">
      <t>ハッポウ</t>
    </rPh>
    <rPh sb="16" eb="17">
      <t>リョウ</t>
    </rPh>
    <rPh sb="20" eb="21">
      <t>リョウ</t>
    </rPh>
    <rPh sb="21" eb="23">
      <t>カドオ</t>
    </rPh>
    <rPh sb="28" eb="30">
      <t>ソリュウ</t>
    </rPh>
    <rPh sb="30" eb="33">
      <t>カザンレキ</t>
    </rPh>
    <rPh sb="34" eb="36">
      <t>サイレキ</t>
    </rPh>
    <rPh sb="40" eb="43">
      <t>キシツカ</t>
    </rPh>
    <phoneticPr fontId="3"/>
  </si>
  <si>
    <t>黒色～一部赤褐色発泡良スコリア火山礫．2mm前後のPl斑晶含</t>
    <rPh sb="0" eb="2">
      <t>コクショク</t>
    </rPh>
    <rPh sb="3" eb="5">
      <t>イチブ</t>
    </rPh>
    <rPh sb="5" eb="8">
      <t>セキカッショク</t>
    </rPh>
    <rPh sb="8" eb="10">
      <t>ハッポウ</t>
    </rPh>
    <rPh sb="10" eb="11">
      <t>リョウ</t>
    </rPh>
    <rPh sb="15" eb="18">
      <t>カザンレキ</t>
    </rPh>
    <rPh sb="22" eb="24">
      <t>ゼンゴ</t>
    </rPh>
    <rPh sb="27" eb="29">
      <t>ハンショウ</t>
    </rPh>
    <rPh sb="29" eb="30">
      <t>ガン</t>
    </rPh>
    <phoneticPr fontId="2"/>
  </si>
  <si>
    <t>黒色～一部赤褐色発泡良スコリア火山礫．2mm前後のPl斑晶含</t>
    <rPh sb="0" eb="2">
      <t>コクショク</t>
    </rPh>
    <rPh sb="3" eb="5">
      <t>イチブ</t>
    </rPh>
    <rPh sb="5" eb="8">
      <t>セキカッショク</t>
    </rPh>
    <rPh sb="8" eb="10">
      <t>ハッポウ</t>
    </rPh>
    <rPh sb="10" eb="11">
      <t>リョウ</t>
    </rPh>
    <rPh sb="15" eb="18">
      <t>カザンレキ</t>
    </rPh>
    <phoneticPr fontId="2"/>
  </si>
  <si>
    <t>黒色発泡極良スコリア粗粒火山礫．淘汰よく，グラニュール以下の基質欠く．1mm以下のPl斑晶まばらに含む</t>
    <rPh sb="0" eb="2">
      <t>コクショク</t>
    </rPh>
    <rPh sb="2" eb="4">
      <t>ハッポウ</t>
    </rPh>
    <rPh sb="4" eb="5">
      <t>ゴク</t>
    </rPh>
    <rPh sb="5" eb="6">
      <t>リョウ</t>
    </rPh>
    <rPh sb="10" eb="11">
      <t>ソ</t>
    </rPh>
    <rPh sb="11" eb="12">
      <t>リュウ</t>
    </rPh>
    <rPh sb="12" eb="15">
      <t>カザンレキ</t>
    </rPh>
    <rPh sb="16" eb="18">
      <t>トウタ</t>
    </rPh>
    <rPh sb="27" eb="29">
      <t>イカ</t>
    </rPh>
    <rPh sb="30" eb="32">
      <t>キシツ</t>
    </rPh>
    <rPh sb="32" eb="33">
      <t>カ</t>
    </rPh>
    <rPh sb="38" eb="40">
      <t>イカ</t>
    </rPh>
    <rPh sb="43" eb="45">
      <t>ハンショウ</t>
    </rPh>
    <rPh sb="49" eb="50">
      <t>フク</t>
    </rPh>
    <phoneticPr fontId="2"/>
  </si>
  <si>
    <t>褐色発泡良不定型スコリア火山礫．細礫サイズ以下の基質欠く．斑晶量少なく，微少なPl斑晶含</t>
    <rPh sb="0" eb="2">
      <t>カッショク</t>
    </rPh>
    <rPh sb="2" eb="4">
      <t>ハッポウ</t>
    </rPh>
    <rPh sb="4" eb="5">
      <t>リョウ</t>
    </rPh>
    <rPh sb="5" eb="8">
      <t>フテイケイ</t>
    </rPh>
    <rPh sb="12" eb="15">
      <t>カザンレキ</t>
    </rPh>
    <rPh sb="16" eb="18">
      <t>サイレキ</t>
    </rPh>
    <rPh sb="21" eb="23">
      <t>イカ</t>
    </rPh>
    <rPh sb="24" eb="27">
      <t>キシツカ</t>
    </rPh>
    <phoneticPr fontId="3"/>
  </si>
  <si>
    <t>発泡極良スパイノーズ細礫スコリア火山礫．火山灰サイズ以下の基質欠く．2mm前後Pl斑晶多．</t>
    <rPh sb="0" eb="2">
      <t>ハッポウ</t>
    </rPh>
    <rPh sb="2" eb="3">
      <t>ゴク</t>
    </rPh>
    <rPh sb="3" eb="4">
      <t>リョウ</t>
    </rPh>
    <rPh sb="4" eb="12">
      <t>スパイノ</t>
    </rPh>
    <rPh sb="16" eb="19">
      <t>カザンレキ</t>
    </rPh>
    <rPh sb="20" eb="23">
      <t>カザンバイ</t>
    </rPh>
    <rPh sb="26" eb="28">
      <t>イカ</t>
    </rPh>
    <rPh sb="29" eb="32">
      <t>キシツカ</t>
    </rPh>
    <phoneticPr fontId="3"/>
  </si>
  <si>
    <t>細粒火山灰薄層</t>
    <rPh sb="0" eb="2">
      <t>サイリュウ</t>
    </rPh>
    <rPh sb="2" eb="5">
      <t>カザンバイ</t>
    </rPh>
    <rPh sb="5" eb="7">
      <t>ハクソウ</t>
    </rPh>
    <phoneticPr fontId="3"/>
  </si>
  <si>
    <t>スコリア細粒火山礫混じり砂質暗褐色土壌</t>
    <rPh sb="4" eb="6">
      <t>サイリュウ</t>
    </rPh>
    <rPh sb="6" eb="10">
      <t>カザンレキマ</t>
    </rPh>
    <rPh sb="12" eb="14">
      <t>サシツ</t>
    </rPh>
    <rPh sb="14" eb="15">
      <t>アン</t>
    </rPh>
    <rPh sb="15" eb="17">
      <t>カッショク</t>
    </rPh>
    <rPh sb="17" eb="19">
      <t>ドジョウ</t>
    </rPh>
    <phoneticPr fontId="3"/>
  </si>
  <si>
    <t>スコリア細粒火山礫混じり砂質褐色土壌</t>
    <rPh sb="4" eb="6">
      <t>サイリュウ</t>
    </rPh>
    <rPh sb="6" eb="10">
      <t>カザンレキマ</t>
    </rPh>
    <rPh sb="12" eb="14">
      <t>サシツ</t>
    </rPh>
    <rPh sb="14" eb="16">
      <t>カッショク</t>
    </rPh>
    <rPh sb="16" eb="18">
      <t>ドジョウ</t>
    </rPh>
    <phoneticPr fontId="3"/>
  </si>
  <si>
    <t>1707 Ho</t>
    <phoneticPr fontId="3"/>
  </si>
  <si>
    <t>スコリア粗粒火山礫混じり多源褐色中粒火山灰</t>
    <rPh sb="4" eb="6">
      <t>ソリュウ</t>
    </rPh>
    <rPh sb="6" eb="10">
      <t>カザンレキマ</t>
    </rPh>
    <rPh sb="12" eb="14">
      <t>タゲン</t>
    </rPh>
    <rPh sb="14" eb="16">
      <t>カッショク</t>
    </rPh>
    <rPh sb="16" eb="18">
      <t>チュウリュウ</t>
    </rPh>
    <rPh sb="18" eb="21">
      <t>カザンバイ</t>
    </rPh>
    <phoneticPr fontId="3"/>
  </si>
  <si>
    <t>赤褐色＞暗褐色発泡良スコリア細粒火山礫．</t>
    <rPh sb="0" eb="3">
      <t>セキカッショク</t>
    </rPh>
    <rPh sb="4" eb="5">
      <t>アンハイイロ</t>
    </rPh>
    <rPh sb="5" eb="7">
      <t>カッショク</t>
    </rPh>
    <rPh sb="7" eb="10">
      <t>ハッポウリョウ</t>
    </rPh>
    <rPh sb="14" eb="15">
      <t>サイ</t>
    </rPh>
    <rPh sb="15" eb="16">
      <t>ソリュウ</t>
    </rPh>
    <rPh sb="16" eb="19">
      <t>カザンレキ</t>
    </rPh>
    <phoneticPr fontId="3"/>
  </si>
  <si>
    <t>黒〜暗灰色発泡良〜極良不定型スコリア粗粒火山礫．火山灰サイズ以下の基質欠く．</t>
    <rPh sb="0" eb="1">
      <t>クロ</t>
    </rPh>
    <rPh sb="2" eb="3">
      <t>アンハイロ</t>
    </rPh>
    <rPh sb="3" eb="5">
      <t>ハイイロ</t>
    </rPh>
    <rPh sb="5" eb="8">
      <t>ハッポウリョウ</t>
    </rPh>
    <rPh sb="9" eb="11">
      <t>ゴクリョウ</t>
    </rPh>
    <rPh sb="11" eb="14">
      <t>フテイケイ</t>
    </rPh>
    <rPh sb="18" eb="20">
      <t>ソリュウ</t>
    </rPh>
    <rPh sb="20" eb="23">
      <t>カザンレキ</t>
    </rPh>
    <rPh sb="24" eb="27">
      <t>カザンバイ</t>
    </rPh>
    <rPh sb="30" eb="32">
      <t>イカ</t>
    </rPh>
    <rPh sb="33" eb="36">
      <t>キシツカ</t>
    </rPh>
    <phoneticPr fontId="3"/>
  </si>
  <si>
    <t>黒色やや緻密発泡良スコリア，芋状．明瞭な単層つくらず．</t>
    <rPh sb="0" eb="2">
      <t>コクショク</t>
    </rPh>
    <rPh sb="4" eb="6">
      <t>チミツ</t>
    </rPh>
    <rPh sb="6" eb="8">
      <t>ハッポウ</t>
    </rPh>
    <rPh sb="8" eb="9">
      <t>リョウ</t>
    </rPh>
    <rPh sb="14" eb="16">
      <t>イモジョウ</t>
    </rPh>
    <rPh sb="17" eb="19">
      <t>メイリョウ</t>
    </rPh>
    <rPh sb="20" eb="22">
      <t>タンソウ</t>
    </rPh>
    <phoneticPr fontId="3"/>
  </si>
  <si>
    <t>スコリア火山礫混じり褐色土壌化粗粒砂サイズ多源火山灰．</t>
    <rPh sb="4" eb="7">
      <t>カザンレキ</t>
    </rPh>
    <rPh sb="7" eb="8">
      <t>マ</t>
    </rPh>
    <rPh sb="10" eb="12">
      <t>カッショク</t>
    </rPh>
    <rPh sb="12" eb="14">
      <t>ドジョウ</t>
    </rPh>
    <rPh sb="14" eb="15">
      <t>カ</t>
    </rPh>
    <rPh sb="15" eb="17">
      <t>ソリュウ</t>
    </rPh>
    <rPh sb="17" eb="18">
      <t>サ</t>
    </rPh>
    <rPh sb="21" eb="23">
      <t>タゲン</t>
    </rPh>
    <rPh sb="23" eb="26">
      <t>カザンバイ</t>
    </rPh>
    <phoneticPr fontId="3"/>
  </si>
  <si>
    <t>黒〜暗灰色多面体型＞発泡良不定型スコリア粗粒火山礫．灰色・赤色石質岩片混じり．火山灰サイズ以下の基質欠く．</t>
    <rPh sb="0" eb="1">
      <t>クロ</t>
    </rPh>
    <rPh sb="2" eb="3">
      <t>アン</t>
    </rPh>
    <rPh sb="3" eb="5">
      <t>ハイイロ</t>
    </rPh>
    <rPh sb="5" eb="9">
      <t>タメンタイケイ</t>
    </rPh>
    <rPh sb="10" eb="13">
      <t>ハッポウリョウ</t>
    </rPh>
    <rPh sb="13" eb="16">
      <t>フテイケイ</t>
    </rPh>
    <rPh sb="20" eb="22">
      <t>ソリュウ</t>
    </rPh>
    <rPh sb="22" eb="25">
      <t>カザンレキ</t>
    </rPh>
    <rPh sb="26" eb="28">
      <t>ハイイロ</t>
    </rPh>
    <rPh sb="29" eb="31">
      <t>セキショク</t>
    </rPh>
    <rPh sb="31" eb="33">
      <t>セキシツ</t>
    </rPh>
    <rPh sb="33" eb="36">
      <t>ガンペンマ</t>
    </rPh>
    <rPh sb="39" eb="42">
      <t>カザンバイ</t>
    </rPh>
    <rPh sb="45" eb="47">
      <t>イカ</t>
    </rPh>
    <rPh sb="48" eb="51">
      <t>キシツカ</t>
    </rPh>
    <phoneticPr fontId="3"/>
  </si>
  <si>
    <t>黒色〜暗灰色発泡極良不定型スコリア粗粒火山礫．火山弾片含．細礫サイズ以下の基質欠く．</t>
    <rPh sb="0" eb="2">
      <t>コクショク</t>
    </rPh>
    <rPh sb="3" eb="4">
      <t>アン</t>
    </rPh>
    <rPh sb="4" eb="6">
      <t>ハイイロ</t>
    </rPh>
    <rPh sb="6" eb="8">
      <t>ハッポウ</t>
    </rPh>
    <rPh sb="8" eb="10">
      <t>ゴクリョウ</t>
    </rPh>
    <rPh sb="10" eb="13">
      <t>フテイケイ</t>
    </rPh>
    <rPh sb="17" eb="19">
      <t>ソリュウ</t>
    </rPh>
    <rPh sb="19" eb="22">
      <t>カザンレキ</t>
    </rPh>
    <rPh sb="23" eb="27">
      <t>カザンダンヘン</t>
    </rPh>
    <rPh sb="27" eb="28">
      <t>ガン</t>
    </rPh>
    <rPh sb="29" eb="31">
      <t>サイレキ</t>
    </rPh>
    <rPh sb="34" eb="36">
      <t>イカ</t>
    </rPh>
    <rPh sb="37" eb="40">
      <t>キシツカ</t>
    </rPh>
    <phoneticPr fontId="3"/>
  </si>
  <si>
    <t>暗褐色ポテト状スコリア，内部発泡．明瞭な単層なさない</t>
    <rPh sb="0" eb="3">
      <t>アンカッショク</t>
    </rPh>
    <rPh sb="6" eb="7">
      <t>ジョウ</t>
    </rPh>
    <rPh sb="12" eb="14">
      <t>ナイブ</t>
    </rPh>
    <rPh sb="14" eb="16">
      <t>ハッポウ</t>
    </rPh>
    <rPh sb="17" eb="19">
      <t>メイリョウ</t>
    </rPh>
    <rPh sb="20" eb="22">
      <t>タンソウ</t>
    </rPh>
    <phoneticPr fontId="3"/>
  </si>
  <si>
    <t>黒色発泡良スコリア粗粒火山礫．淘汰は極良で，細粒火山礫以下の基質欠く．最大径8cmの牛糞状火山弾をまれに含む．下部の3～4cmは径2～6mmの細粒火山礫からなる．2mm前後のPl斑晶含</t>
    <rPh sb="0" eb="2">
      <t>コクショク</t>
    </rPh>
    <rPh sb="2" eb="4">
      <t>ハッポウ</t>
    </rPh>
    <rPh sb="4" eb="5">
      <t>リョウ</t>
    </rPh>
    <rPh sb="9" eb="10">
      <t>ソ</t>
    </rPh>
    <rPh sb="10" eb="11">
      <t>リュウ</t>
    </rPh>
    <rPh sb="11" eb="14">
      <t>カザンレキ</t>
    </rPh>
    <rPh sb="15" eb="17">
      <t>トウタ</t>
    </rPh>
    <rPh sb="18" eb="19">
      <t>ゴク</t>
    </rPh>
    <rPh sb="19" eb="20">
      <t>リョウ</t>
    </rPh>
    <rPh sb="22" eb="24">
      <t>サイリュウ</t>
    </rPh>
    <rPh sb="24" eb="27">
      <t>カザンレキ</t>
    </rPh>
    <rPh sb="27" eb="29">
      <t>イカ</t>
    </rPh>
    <rPh sb="30" eb="32">
      <t>キシツ</t>
    </rPh>
    <rPh sb="32" eb="33">
      <t>カ</t>
    </rPh>
    <rPh sb="35" eb="37">
      <t>サイダイ</t>
    </rPh>
    <rPh sb="37" eb="38">
      <t>ケイ</t>
    </rPh>
    <rPh sb="42" eb="44">
      <t>ギュウフン</t>
    </rPh>
    <rPh sb="44" eb="45">
      <t>ジョウ</t>
    </rPh>
    <rPh sb="45" eb="48">
      <t>カザンダン</t>
    </rPh>
    <rPh sb="52" eb="53">
      <t>フク</t>
    </rPh>
    <rPh sb="55" eb="57">
      <t>カブ</t>
    </rPh>
    <rPh sb="64" eb="65">
      <t>ケイ</t>
    </rPh>
    <rPh sb="71" eb="73">
      <t>サイリュウ</t>
    </rPh>
    <rPh sb="73" eb="76">
      <t>カザンレキ</t>
    </rPh>
    <phoneticPr fontId="2"/>
  </si>
  <si>
    <t>暗灰色発泡スコリア火山礫，角落ち．基質に砂質火山灰土壌．明瞭な単層境界持たない</t>
    <rPh sb="0" eb="3">
      <t>アンハイイロ</t>
    </rPh>
    <rPh sb="3" eb="5">
      <t>ハッポウ</t>
    </rPh>
    <rPh sb="9" eb="12">
      <t>カザンレキ</t>
    </rPh>
    <rPh sb="17" eb="19">
      <t>キシツ</t>
    </rPh>
    <rPh sb="20" eb="22">
      <t>サシツ</t>
    </rPh>
    <rPh sb="22" eb="25">
      <t>カザンバイ</t>
    </rPh>
    <rPh sb="25" eb="27">
      <t>ドジョウ</t>
    </rPh>
    <rPh sb="28" eb="30">
      <t>メイリョウ</t>
    </rPh>
    <rPh sb="31" eb="35">
      <t>タンソウキョウカイ</t>
    </rPh>
    <rPh sb="35" eb="36">
      <t>モ</t>
    </rPh>
    <phoneticPr fontId="3"/>
  </si>
  <si>
    <t>暗灰色発泡スコリア粗粒火山礫，角落ち．</t>
    <rPh sb="0" eb="3">
      <t>アンハイイロ</t>
    </rPh>
    <rPh sb="3" eb="5">
      <t>ハッポウ</t>
    </rPh>
    <rPh sb="9" eb="11">
      <t>ソリュウ</t>
    </rPh>
    <rPh sb="11" eb="14">
      <t>カザンレキ</t>
    </rPh>
    <phoneticPr fontId="3"/>
  </si>
  <si>
    <t>ラハール</t>
    <phoneticPr fontId="3"/>
  </si>
  <si>
    <t>地点名</t>
    <rPh sb="0" eb="3">
      <t>チテンメイ</t>
    </rPh>
    <phoneticPr fontId="2"/>
  </si>
  <si>
    <t>1/2.5万</t>
    <rPh sb="5" eb="6">
      <t>マン</t>
    </rPh>
    <phoneticPr fontId="2"/>
  </si>
  <si>
    <t>太郎坊</t>
    <phoneticPr fontId="2"/>
  </si>
  <si>
    <t>印野</t>
    <phoneticPr fontId="2"/>
  </si>
  <si>
    <t>011130-1</t>
    <phoneticPr fontId="2"/>
  </si>
  <si>
    <t>合計</t>
    <rPh sb="0" eb="2">
      <t>ゴウケイ</t>
    </rPh>
    <phoneticPr fontId="2"/>
  </si>
  <si>
    <t>赤塚　AKT</t>
    <rPh sb="0" eb="2">
      <t>アカツカ</t>
    </rPh>
    <phoneticPr fontId="2"/>
  </si>
  <si>
    <t>須走馬返1　SU-1</t>
    <rPh sb="0" eb="2">
      <t>スバシリ</t>
    </rPh>
    <rPh sb="2" eb="4">
      <t>ウマカエ</t>
    </rPh>
    <phoneticPr fontId="2"/>
  </si>
  <si>
    <t>二ッ塚　FTT (S-23)</t>
    <rPh sb="0" eb="3">
      <t>フタツツカ</t>
    </rPh>
    <phoneticPr fontId="2"/>
  </si>
  <si>
    <t>湯舟2 S-22</t>
    <rPh sb="0" eb="2">
      <t>ユフネ</t>
    </rPh>
    <phoneticPr fontId="2"/>
  </si>
  <si>
    <t>荒巻 S-20</t>
    <rPh sb="0" eb="2">
      <t>アラマキ</t>
    </rPh>
    <phoneticPr fontId="2"/>
  </si>
  <si>
    <t>三島岳 S-18</t>
    <rPh sb="0" eb="2">
      <t>ミシマ</t>
    </rPh>
    <rPh sb="2" eb="3">
      <t>ダケ</t>
    </rPh>
    <phoneticPr fontId="2"/>
  </si>
  <si>
    <t>砂沢 S-13</t>
    <rPh sb="0" eb="2">
      <t>スナサワ</t>
    </rPh>
    <phoneticPr fontId="2"/>
  </si>
  <si>
    <t>湯舟1 S-10</t>
    <rPh sb="0" eb="2">
      <t>ユフネ</t>
    </rPh>
    <phoneticPr fontId="2"/>
  </si>
  <si>
    <t>R II S-6</t>
    <phoneticPr fontId="2"/>
  </si>
  <si>
    <t>R I S-5</t>
    <phoneticPr fontId="2"/>
  </si>
  <si>
    <r>
      <t>西二ッ塚 NFT</t>
    </r>
    <r>
      <rPr>
        <sz val="11"/>
        <rFont val="ＭＳ Ｐゴシック"/>
        <family val="3"/>
        <charset val="128"/>
      </rPr>
      <t/>
    </r>
    <rPh sb="0" eb="1">
      <t>ニシ</t>
    </rPh>
    <rPh sb="1" eb="2">
      <t>フタ</t>
    </rPh>
    <rPh sb="3" eb="4">
      <t>ツカ</t>
    </rPh>
    <phoneticPr fontId="2"/>
  </si>
  <si>
    <t>溶岩片粗粒火山礫混じり複成，雑色（褐色＞赤褐色＞暗灰色）グラニュール～中粒砂火山灰．円磨良．</t>
    <rPh sb="0" eb="1">
      <t>ヨウ</t>
    </rPh>
    <rPh sb="1" eb="3">
      <t>ガンペン</t>
    </rPh>
    <rPh sb="3" eb="4">
      <t>ソ</t>
    </rPh>
    <rPh sb="4" eb="5">
      <t>リュウ</t>
    </rPh>
    <rPh sb="5" eb="8">
      <t>カザンレキ</t>
    </rPh>
    <rPh sb="8" eb="9">
      <t>マ</t>
    </rPh>
    <rPh sb="11" eb="13">
      <t>フクセイ</t>
    </rPh>
    <rPh sb="14" eb="16">
      <t>ザッショク</t>
    </rPh>
    <rPh sb="17" eb="19">
      <t>カッショク</t>
    </rPh>
    <rPh sb="20" eb="23">
      <t>セキカッショク</t>
    </rPh>
    <rPh sb="24" eb="25">
      <t>アン</t>
    </rPh>
    <rPh sb="25" eb="27">
      <t>ハイイロ</t>
    </rPh>
    <rPh sb="35" eb="37">
      <t>チュウリュウ</t>
    </rPh>
    <rPh sb="37" eb="38">
      <t>サ</t>
    </rPh>
    <rPh sb="38" eb="41">
      <t>カザンバイ</t>
    </rPh>
    <rPh sb="42" eb="44">
      <t>エンマ</t>
    </rPh>
    <rPh sb="44" eb="45">
      <t>リョウ</t>
    </rPh>
    <phoneticPr fontId="2"/>
  </si>
  <si>
    <t>補正14C年代値</t>
    <rPh sb="0" eb="2">
      <t>ホセイ</t>
    </rPh>
    <rPh sb="5" eb="8">
      <t>ネンダイチ</t>
    </rPh>
    <phoneticPr fontId="2"/>
  </si>
  <si>
    <t>地図</t>
    <rPh sb="0" eb="2">
      <t>チズ</t>
    </rPh>
    <phoneticPr fontId="2"/>
  </si>
  <si>
    <t>北緯/東経</t>
    <rPh sb="0" eb="2">
      <t>ホクイ</t>
    </rPh>
    <rPh sb="3" eb="5">
      <t>トウケイ</t>
    </rPh>
    <phoneticPr fontId="2"/>
  </si>
  <si>
    <t>太郎坊溶岩 F-Trb</t>
    <rPh sb="0" eb="3">
      <t>タロウボウ</t>
    </rPh>
    <rPh sb="3" eb="5">
      <t>ヨウガン</t>
    </rPh>
    <phoneticPr fontId="2"/>
  </si>
  <si>
    <t>※2001年11月30日記載，山元ほか(2005)のLoc.44，山元ほか(2011)のLoc.2</t>
    <rPh sb="5" eb="6">
      <t>ネン</t>
    </rPh>
    <rPh sb="8" eb="9">
      <t>ガツ</t>
    </rPh>
    <rPh sb="11" eb="12">
      <t>ニチ</t>
    </rPh>
    <rPh sb="12" eb="14">
      <t>キサイ</t>
    </rPh>
    <rPh sb="15" eb="17">
      <t>ヤマモト</t>
    </rPh>
    <rPh sb="33" eb="35">
      <t>ヤマモト</t>
    </rPh>
    <phoneticPr fontId="2"/>
  </si>
  <si>
    <t>1707年 Ho-II</t>
    <rPh sb="4" eb="5">
      <t>ネン</t>
    </rPh>
    <phoneticPr fontId="2"/>
  </si>
  <si>
    <t>1707年 Ho</t>
    <rPh sb="4" eb="5">
      <t>ネン</t>
    </rPh>
    <phoneticPr fontId="2"/>
  </si>
  <si>
    <t>御殿場</t>
    <rPh sb="0" eb="3">
      <t>ゴテンバ</t>
    </rPh>
    <phoneticPr fontId="2"/>
  </si>
  <si>
    <t>011202-2</t>
    <phoneticPr fontId="2"/>
  </si>
  <si>
    <t>※2001年12月2日記載</t>
    <rPh sb="5" eb="6">
      <t>ネン</t>
    </rPh>
    <rPh sb="8" eb="9">
      <t>ガツ</t>
    </rPh>
    <rPh sb="10" eb="11">
      <t>ニチ</t>
    </rPh>
    <rPh sb="11" eb="13">
      <t>キサイ</t>
    </rPh>
    <phoneticPr fontId="2"/>
  </si>
  <si>
    <t>1707年 Ho-IV</t>
    <rPh sb="4" eb="5">
      <t>ネン</t>
    </rPh>
    <phoneticPr fontId="2"/>
  </si>
  <si>
    <t>1707年 Ho-III</t>
    <rPh sb="4" eb="5">
      <t>ネン</t>
    </rPh>
    <phoneticPr fontId="2"/>
  </si>
  <si>
    <t>1707年 Ho-I</t>
    <rPh sb="4" eb="5">
      <t>ネン</t>
    </rPh>
    <phoneticPr fontId="2"/>
  </si>
  <si>
    <t>滝ヶ原</t>
    <rPh sb="0" eb="3">
      <t>タキガハラ</t>
    </rPh>
    <phoneticPr fontId="2"/>
  </si>
  <si>
    <t>S-17'</t>
    <phoneticPr fontId="2"/>
  </si>
  <si>
    <t>S-17</t>
    <phoneticPr fontId="2"/>
  </si>
  <si>
    <t>S-16</t>
    <phoneticPr fontId="2"/>
  </si>
  <si>
    <t>御正体山</t>
    <phoneticPr fontId="2"/>
  </si>
  <si>
    <t>011202-3</t>
    <phoneticPr fontId="2"/>
  </si>
  <si>
    <t>山中湖東</t>
    <phoneticPr fontId="2"/>
  </si>
  <si>
    <t>ぐみ沢</t>
    <rPh sb="2" eb="3">
      <t>サワ</t>
    </rPh>
    <phoneticPr fontId="2"/>
  </si>
  <si>
    <t>S-16</t>
    <phoneticPr fontId="2"/>
  </si>
  <si>
    <t>S-15</t>
    <phoneticPr fontId="2"/>
  </si>
  <si>
    <t>S-12</t>
    <phoneticPr fontId="2"/>
  </si>
  <si>
    <t>※2001年12月2日記載，山元(2005)のLoc.52</t>
    <rPh sb="5" eb="6">
      <t>ネン</t>
    </rPh>
    <rPh sb="8" eb="9">
      <t>ガツ</t>
    </rPh>
    <rPh sb="10" eb="11">
      <t>ニチ</t>
    </rPh>
    <rPh sb="11" eb="13">
      <t>キサイ</t>
    </rPh>
    <rPh sb="14" eb="16">
      <t>ヤマモト</t>
    </rPh>
    <phoneticPr fontId="2"/>
  </si>
  <si>
    <t>S-7</t>
    <phoneticPr fontId="2"/>
  </si>
  <si>
    <t>R II S-6</t>
    <phoneticPr fontId="2"/>
  </si>
  <si>
    <t>R I S-5</t>
    <phoneticPr fontId="2"/>
  </si>
  <si>
    <t>4720±50 yBP (FJM326; 山元ほか, 2005)</t>
    <rPh sb="21" eb="23">
      <t>ヤマモト</t>
    </rPh>
    <phoneticPr fontId="2"/>
  </si>
  <si>
    <t>4740±50 tBP (FJM327; 山元ほか, 2005)</t>
    <rPh sb="21" eb="23">
      <t>ヤマモト</t>
    </rPh>
    <phoneticPr fontId="2"/>
  </si>
  <si>
    <t>4840±50 yBP (FJM328; 山元ほか，2005）</t>
    <rPh sb="21" eb="23">
      <t>ヤマモト</t>
    </rPh>
    <phoneticPr fontId="2"/>
  </si>
  <si>
    <t>4890±50 yBP (FJM329; 山元ほか, 2005）</t>
    <rPh sb="21" eb="23">
      <t>ヤマモト</t>
    </rPh>
    <phoneticPr fontId="2"/>
  </si>
  <si>
    <t>8600±70 yBP (FJM330; 山元ほか, 2005)</t>
    <rPh sb="21" eb="23">
      <t>ヤマモト</t>
    </rPh>
    <phoneticPr fontId="2"/>
  </si>
  <si>
    <t>011203-1</t>
    <phoneticPr fontId="2"/>
  </si>
  <si>
    <t>※2001年12月3日記載</t>
    <rPh sb="5" eb="6">
      <t>ネン</t>
    </rPh>
    <rPh sb="8" eb="9">
      <t>ガツ</t>
    </rPh>
    <rPh sb="10" eb="11">
      <t>ニチ</t>
    </rPh>
    <rPh sb="11" eb="13">
      <t>キサイ</t>
    </rPh>
    <phoneticPr fontId="2"/>
  </si>
  <si>
    <t>駿河小山</t>
    <phoneticPr fontId="2"/>
  </si>
  <si>
    <t>湯船原</t>
    <phoneticPr fontId="2"/>
  </si>
  <si>
    <t>011202-1</t>
    <phoneticPr fontId="2"/>
  </si>
  <si>
    <t>011207-1</t>
    <phoneticPr fontId="2"/>
  </si>
  <si>
    <t>積算厚cm</t>
    <rPh sb="0" eb="2">
      <t>セキサン</t>
    </rPh>
    <rPh sb="2" eb="3">
      <t>アツ</t>
    </rPh>
    <phoneticPr fontId="2"/>
  </si>
  <si>
    <t>単層厚cm</t>
    <rPh sb="0" eb="1">
      <t>タン</t>
    </rPh>
    <rPh sb="1" eb="2">
      <t>ソウ</t>
    </rPh>
    <rPh sb="2" eb="3">
      <t>アツ</t>
    </rPh>
    <phoneticPr fontId="2"/>
  </si>
  <si>
    <t>最大粒径cm</t>
    <rPh sb="0" eb="2">
      <t>サイダイ</t>
    </rPh>
    <rPh sb="2" eb="4">
      <t>リュウケイ</t>
    </rPh>
    <phoneticPr fontId="2"/>
  </si>
  <si>
    <t>ユニット厚cm</t>
    <rPh sb="4" eb="5">
      <t>アツ</t>
    </rPh>
    <phoneticPr fontId="2"/>
  </si>
  <si>
    <t>駒形</t>
    <rPh sb="0" eb="2">
      <t>コマガタ</t>
    </rPh>
    <phoneticPr fontId="2"/>
  </si>
  <si>
    <t>三島溶岩 F-Msm</t>
    <rPh sb="0" eb="4">
      <t>キヨウガン</t>
    </rPh>
    <phoneticPr fontId="2"/>
  </si>
  <si>
    <r>
      <t xml:space="preserve">3090±40 yBP (FJM324; </t>
    </r>
    <r>
      <rPr>
        <sz val="11"/>
        <rFont val="ＭＳ Ｐゴシック"/>
        <family val="3"/>
        <charset val="128"/>
      </rPr>
      <t>山元ほか</t>
    </r>
    <r>
      <rPr>
        <sz val="11"/>
        <rFont val="Times New Roman"/>
        <family val="1"/>
      </rPr>
      <t>, 2005)</t>
    </r>
    <rPh sb="21" eb="23">
      <t>ヤマモト</t>
    </rPh>
    <phoneticPr fontId="3"/>
  </si>
  <si>
    <r>
      <t xml:space="preserve">2620±40 yBP (FJM305; </t>
    </r>
    <r>
      <rPr>
        <sz val="11"/>
        <rFont val="ＭＳ Ｐゴシック"/>
        <family val="3"/>
        <charset val="128"/>
      </rPr>
      <t>山元ほか, 2005)</t>
    </r>
    <rPh sb="21" eb="23">
      <t>ヤマモト</t>
    </rPh>
    <phoneticPr fontId="3"/>
  </si>
  <si>
    <r>
      <t xml:space="preserve">3900±50 yBP (FJM303; </t>
    </r>
    <r>
      <rPr>
        <sz val="11"/>
        <rFont val="ＭＳ Ｐゴシック"/>
        <family val="3"/>
        <charset val="128"/>
      </rPr>
      <t>山元ほか，2005）</t>
    </r>
    <rPh sb="21" eb="23">
      <t>ヤマモト</t>
    </rPh>
    <phoneticPr fontId="3"/>
  </si>
  <si>
    <r>
      <t xml:space="preserve">3950±40 yBP (FJM307; </t>
    </r>
    <r>
      <rPr>
        <sz val="11"/>
        <rFont val="ＭＳ Ｐゴシック"/>
        <family val="3"/>
        <charset val="128"/>
      </rPr>
      <t>山元ほか，2005)</t>
    </r>
    <rPh sb="21" eb="23">
      <t>ヤマモト</t>
    </rPh>
    <phoneticPr fontId="3"/>
  </si>
  <si>
    <t>※2001年12月2日記載，山元ほか(2005)のLoc.40</t>
    <rPh sb="5" eb="6">
      <t>ネン</t>
    </rPh>
    <rPh sb="8" eb="9">
      <t>ガツ</t>
    </rPh>
    <rPh sb="10" eb="11">
      <t>ニチ</t>
    </rPh>
    <rPh sb="11" eb="13">
      <t>キサイ</t>
    </rPh>
    <rPh sb="14" eb="16">
      <t>ヤマモト</t>
    </rPh>
    <phoneticPr fontId="2"/>
  </si>
  <si>
    <t>020418-3</t>
    <phoneticPr fontId="2"/>
  </si>
  <si>
    <t>駿河小山</t>
    <phoneticPr fontId="2"/>
  </si>
  <si>
    <t>上小林</t>
    <rPh sb="0" eb="3">
      <t>カミコバヤシ</t>
    </rPh>
    <phoneticPr fontId="2"/>
  </si>
  <si>
    <t>※2002年4月18日記載，山元ほか(2005)のLoc.45，山元ほか(2011)のLoc.13</t>
    <rPh sb="5" eb="6">
      <t>ネン</t>
    </rPh>
    <rPh sb="7" eb="8">
      <t>ガツ</t>
    </rPh>
    <rPh sb="10" eb="11">
      <t>ニチ</t>
    </rPh>
    <rPh sb="11" eb="13">
      <t>キサイ</t>
    </rPh>
    <rPh sb="14" eb="16">
      <t>ヤマモト</t>
    </rPh>
    <rPh sb="32" eb="34">
      <t>ヤマモト</t>
    </rPh>
    <phoneticPr fontId="2"/>
  </si>
  <si>
    <r>
      <t xml:space="preserve">1850±40yBP (FJM401; </t>
    </r>
    <r>
      <rPr>
        <sz val="11"/>
        <color indexed="8"/>
        <rFont val="ＭＳ Ｐゴシック"/>
        <family val="3"/>
        <charset val="128"/>
      </rPr>
      <t>山元ほか, 2005</t>
    </r>
    <r>
      <rPr>
        <sz val="11"/>
        <color indexed="8"/>
        <rFont val="Times New Roman"/>
        <family val="1"/>
      </rPr>
      <t>)</t>
    </r>
    <rPh sb="20" eb="22">
      <t>ヤマモト</t>
    </rPh>
    <phoneticPr fontId="3"/>
  </si>
  <si>
    <r>
      <t xml:space="preserve">2050±40yBP (FJM402; </t>
    </r>
    <r>
      <rPr>
        <sz val="11"/>
        <rFont val="ＭＳ Ｐゴシック"/>
        <family val="3"/>
        <charset val="128"/>
      </rPr>
      <t>山元ほか, 2005</t>
    </r>
    <r>
      <rPr>
        <sz val="11"/>
        <rFont val="Times New Roman"/>
        <family val="1"/>
      </rPr>
      <t>)</t>
    </r>
    <rPh sb="20" eb="22">
      <t>ヤマモト</t>
    </rPh>
    <phoneticPr fontId="3"/>
  </si>
  <si>
    <t>S-17</t>
    <phoneticPr fontId="2"/>
  </si>
  <si>
    <t>S-16</t>
    <phoneticPr fontId="2"/>
  </si>
  <si>
    <t>020804-1</t>
    <phoneticPr fontId="2"/>
  </si>
  <si>
    <t>須走</t>
    <rPh sb="0" eb="2">
      <t>スバシリ</t>
    </rPh>
    <phoneticPr fontId="2"/>
  </si>
  <si>
    <t>※2002年8月4日記載，山元ほか(2005)のLoc.51，山元ほか(2011)のLoc.7</t>
    <rPh sb="5" eb="6">
      <t>ネン</t>
    </rPh>
    <rPh sb="7" eb="8">
      <t>ガツ</t>
    </rPh>
    <rPh sb="9" eb="10">
      <t>ニチ</t>
    </rPh>
    <rPh sb="10" eb="12">
      <t>キサイ</t>
    </rPh>
    <rPh sb="13" eb="15">
      <t>ヤマモト</t>
    </rPh>
    <rPh sb="31" eb="33">
      <t>ヤマモト</t>
    </rPh>
    <phoneticPr fontId="2"/>
  </si>
  <si>
    <t>須走口五合目</t>
    <rPh sb="2" eb="3">
      <t>クチ</t>
    </rPh>
    <rPh sb="3" eb="4">
      <t>5</t>
    </rPh>
    <phoneticPr fontId="2"/>
  </si>
  <si>
    <t>サンプル</t>
    <phoneticPr fontId="2"/>
  </si>
  <si>
    <t>須走馬返7　SU-7</t>
    <rPh sb="0" eb="2">
      <t>スバシリ</t>
    </rPh>
    <rPh sb="2" eb="4">
      <t>ウマカエ</t>
    </rPh>
    <phoneticPr fontId="2"/>
  </si>
  <si>
    <t>須走馬返6　SU-6</t>
    <rPh sb="0" eb="2">
      <t>スバシリ</t>
    </rPh>
    <rPh sb="2" eb="4">
      <t>ウマカエ</t>
    </rPh>
    <phoneticPr fontId="2"/>
  </si>
  <si>
    <t>須走馬返5　SU-5</t>
    <rPh sb="0" eb="2">
      <t>スバシリ</t>
    </rPh>
    <rPh sb="2" eb="4">
      <t>ウマカエ</t>
    </rPh>
    <phoneticPr fontId="2"/>
  </si>
  <si>
    <t>海苔川溶岩流 Sd-Nrk</t>
    <rPh sb="0" eb="3">
      <t>ノリカワ</t>
    </rPh>
    <rPh sb="3" eb="6">
      <t>ヨウガンリュウ</t>
    </rPh>
    <phoneticPr fontId="3"/>
  </si>
  <si>
    <r>
      <t>1130</t>
    </r>
    <r>
      <rPr>
        <sz val="11"/>
        <rFont val="Osaka"/>
        <charset val="128"/>
      </rPr>
      <t>±</t>
    </r>
    <r>
      <rPr>
        <sz val="11"/>
        <rFont val="Times"/>
        <family val="1"/>
      </rPr>
      <t xml:space="preserve">40 yBP (FJM416; </t>
    </r>
    <r>
      <rPr>
        <sz val="11"/>
        <rFont val="ＭＳ Ｐゴシック"/>
        <family val="3"/>
        <charset val="128"/>
      </rPr>
      <t>山元ほか, 2005</t>
    </r>
    <r>
      <rPr>
        <sz val="11"/>
        <rFont val="Times"/>
        <family val="1"/>
      </rPr>
      <t>)</t>
    </r>
    <rPh sb="21" eb="23">
      <t>ヤマモト</t>
    </rPh>
    <phoneticPr fontId="3"/>
  </si>
  <si>
    <t>030225-3</t>
    <phoneticPr fontId="2"/>
  </si>
  <si>
    <t>板妻南</t>
    <rPh sb="0" eb="2">
      <t>イタツマ</t>
    </rPh>
    <rPh sb="2" eb="3">
      <t>ミナミ</t>
    </rPh>
    <phoneticPr fontId="2"/>
  </si>
  <si>
    <t>御殿場</t>
    <phoneticPr fontId="2"/>
  </si>
  <si>
    <t>※2003年2月25日記載</t>
    <rPh sb="5" eb="6">
      <t>ネン</t>
    </rPh>
    <rPh sb="7" eb="8">
      <t>ガツ</t>
    </rPh>
    <rPh sb="10" eb="11">
      <t>ニチ</t>
    </rPh>
    <rPh sb="11" eb="13">
      <t>キサイ</t>
    </rPh>
    <phoneticPr fontId="2"/>
  </si>
  <si>
    <t>030225-4</t>
    <phoneticPr fontId="2"/>
  </si>
  <si>
    <t>神場</t>
    <phoneticPr fontId="2"/>
  </si>
  <si>
    <t>030225-6</t>
    <phoneticPr fontId="2"/>
  </si>
  <si>
    <t>板妻</t>
    <rPh sb="0" eb="2">
      <t>イタツマ</t>
    </rPh>
    <phoneticPr fontId="2"/>
  </si>
  <si>
    <t>板妻溶岩 Sc-Itz</t>
    <rPh sb="0" eb="2">
      <t>イタヅマ</t>
    </rPh>
    <rPh sb="2" eb="4">
      <t>ヨウガン</t>
    </rPh>
    <phoneticPr fontId="3"/>
  </si>
  <si>
    <t>030225-6</t>
    <phoneticPr fontId="3"/>
  </si>
  <si>
    <t>030226-3</t>
    <phoneticPr fontId="2"/>
  </si>
  <si>
    <t>※2003年2月26日記載</t>
    <rPh sb="5" eb="6">
      <t>ネン</t>
    </rPh>
    <rPh sb="7" eb="8">
      <t>ガツ</t>
    </rPh>
    <rPh sb="10" eb="11">
      <t>ニチ</t>
    </rPh>
    <rPh sb="11" eb="13">
      <t>キサイ</t>
    </rPh>
    <phoneticPr fontId="2"/>
  </si>
  <si>
    <t>田坪</t>
    <rPh sb="0" eb="2">
      <t>タツボ</t>
    </rPh>
    <phoneticPr fontId="2"/>
  </si>
  <si>
    <t>030226-5</t>
  </si>
  <si>
    <t>大野原</t>
    <phoneticPr fontId="2"/>
  </si>
  <si>
    <t>030226-5</t>
    <phoneticPr fontId="2"/>
  </si>
  <si>
    <t>境沢橋溶岩流 Sb-Skb</t>
    <rPh sb="0" eb="2">
      <t>サカイサワ</t>
    </rPh>
    <rPh sb="2" eb="3">
      <t>ハシ</t>
    </rPh>
    <rPh sb="3" eb="6">
      <t>ヨウガンリュウ</t>
    </rPh>
    <phoneticPr fontId="3"/>
  </si>
  <si>
    <t>030227-1</t>
    <phoneticPr fontId="2"/>
  </si>
  <si>
    <t>水土野</t>
    <phoneticPr fontId="2"/>
  </si>
  <si>
    <t>※2003年2月27日記載</t>
    <rPh sb="5" eb="6">
      <t>ネン</t>
    </rPh>
    <rPh sb="7" eb="8">
      <t>ガツ</t>
    </rPh>
    <rPh sb="10" eb="11">
      <t>ニチ</t>
    </rPh>
    <rPh sb="11" eb="13">
      <t>キサイ</t>
    </rPh>
    <phoneticPr fontId="2"/>
  </si>
  <si>
    <t>須走</t>
    <phoneticPr fontId="2"/>
  </si>
  <si>
    <t>030227-2</t>
    <phoneticPr fontId="2"/>
  </si>
  <si>
    <t>1707年 Ho</t>
    <phoneticPr fontId="3"/>
  </si>
  <si>
    <t>S-17'</t>
    <phoneticPr fontId="3"/>
  </si>
  <si>
    <r>
      <t xml:space="preserve">2200±40yBP (FJM420; </t>
    </r>
    <r>
      <rPr>
        <sz val="11"/>
        <rFont val="ＭＳ Ｐゴシック"/>
        <family val="3"/>
        <charset val="128"/>
      </rPr>
      <t>山元ほか</t>
    </r>
    <r>
      <rPr>
        <sz val="11"/>
        <rFont val="Times New Roman"/>
        <family val="1"/>
      </rPr>
      <t>, 2005)</t>
    </r>
    <rPh sb="20" eb="22">
      <t>ヤマモト</t>
    </rPh>
    <phoneticPr fontId="3"/>
  </si>
  <si>
    <t>砂沢 S-13</t>
    <rPh sb="0" eb="2">
      <t>スナサワ</t>
    </rPh>
    <phoneticPr fontId="3"/>
  </si>
  <si>
    <t>暗灰色緻密スコリア粗粒〜細粒火山礫．基底は侵食境界</t>
    <rPh sb="0" eb="3">
      <t>アンハイイロ</t>
    </rPh>
    <rPh sb="3" eb="5">
      <t>チミツ</t>
    </rPh>
    <rPh sb="9" eb="11">
      <t>ソリュウ</t>
    </rPh>
    <rPh sb="12" eb="14">
      <t>サイリュウ</t>
    </rPh>
    <rPh sb="14" eb="17">
      <t>カザンレキ</t>
    </rPh>
    <rPh sb="18" eb="20">
      <t>キテイ</t>
    </rPh>
    <rPh sb="21" eb="23">
      <t>シンショク</t>
    </rPh>
    <rPh sb="23" eb="25">
      <t>キョウカイ</t>
    </rPh>
    <phoneticPr fontId="3"/>
  </si>
  <si>
    <t>※2003年2月27日記載，山元ほか(2005)のLoc.50</t>
    <rPh sb="5" eb="6">
      <t>ネン</t>
    </rPh>
    <rPh sb="7" eb="8">
      <t>ガツ</t>
    </rPh>
    <rPh sb="10" eb="11">
      <t>ニチ</t>
    </rPh>
    <rPh sb="11" eb="13">
      <t>キサイ</t>
    </rPh>
    <rPh sb="14" eb="16">
      <t>ヤマモト</t>
    </rPh>
    <phoneticPr fontId="2"/>
  </si>
  <si>
    <t>古期富士テフラ</t>
    <rPh sb="0" eb="2">
      <t>コキ</t>
    </rPh>
    <rPh sb="2" eb="4">
      <t>フジ</t>
    </rPh>
    <phoneticPr fontId="2"/>
  </si>
  <si>
    <t>030806-8</t>
    <phoneticPr fontId="2"/>
  </si>
  <si>
    <t>海苔川溶岩流 Sd-Nrk</t>
    <rPh sb="0" eb="3">
      <t>ノリカワ</t>
    </rPh>
    <rPh sb="3" eb="6">
      <t>ヨウガンリュウ</t>
    </rPh>
    <phoneticPr fontId="2"/>
  </si>
  <si>
    <t>※2003年8月6日記載</t>
    <rPh sb="5" eb="6">
      <t>ネン</t>
    </rPh>
    <rPh sb="7" eb="8">
      <t>ガツ</t>
    </rPh>
    <rPh sb="9" eb="10">
      <t>ニチ</t>
    </rPh>
    <rPh sb="10" eb="12">
      <t>キサイ</t>
    </rPh>
    <phoneticPr fontId="2"/>
  </si>
  <si>
    <t>須走口六合目南</t>
    <rPh sb="2" eb="3">
      <t>クチ</t>
    </rPh>
    <rPh sb="3" eb="4">
      <t>ロク</t>
    </rPh>
    <rPh sb="4" eb="6">
      <t>ゴウメ</t>
    </rPh>
    <rPh sb="6" eb="7">
      <t>ミナミ</t>
    </rPh>
    <phoneticPr fontId="2"/>
  </si>
  <si>
    <t>上高塚</t>
    <phoneticPr fontId="2"/>
  </si>
  <si>
    <t>031029-2</t>
    <phoneticPr fontId="2"/>
  </si>
  <si>
    <t>031029-2；14C</t>
    <phoneticPr fontId="3"/>
  </si>
  <si>
    <t>須走馬返4　SU-4</t>
    <phoneticPr fontId="3"/>
  </si>
  <si>
    <r>
      <t>S</t>
    </r>
    <r>
      <rPr>
        <sz val="11"/>
        <rFont val="ＭＳ Ｐゴシック"/>
        <family val="3"/>
        <charset val="128"/>
      </rPr>
      <t>-</t>
    </r>
    <r>
      <rPr>
        <sz val="11"/>
        <rFont val="ＭＳ Ｐゴシック"/>
        <family val="3"/>
        <charset val="128"/>
      </rPr>
      <t>17'</t>
    </r>
    <phoneticPr fontId="3"/>
  </si>
  <si>
    <r>
      <t>S</t>
    </r>
    <r>
      <rPr>
        <sz val="11"/>
        <rFont val="ＭＳ Ｐゴシック"/>
        <family val="3"/>
        <charset val="128"/>
      </rPr>
      <t>-</t>
    </r>
    <r>
      <rPr>
        <sz val="11"/>
        <rFont val="ＭＳ Ｐゴシック"/>
        <family val="3"/>
        <charset val="128"/>
      </rPr>
      <t>1７</t>
    </r>
    <phoneticPr fontId="3"/>
  </si>
  <si>
    <r>
      <t>S</t>
    </r>
    <r>
      <rPr>
        <sz val="11"/>
        <rFont val="ＭＳ Ｐゴシック"/>
        <family val="3"/>
        <charset val="128"/>
      </rPr>
      <t>-</t>
    </r>
    <r>
      <rPr>
        <sz val="11"/>
        <rFont val="ＭＳ Ｐゴシック"/>
        <family val="3"/>
        <charset val="128"/>
      </rPr>
      <t>16</t>
    </r>
    <phoneticPr fontId="3"/>
  </si>
  <si>
    <r>
      <t>S</t>
    </r>
    <r>
      <rPr>
        <sz val="11"/>
        <rFont val="ＭＳ Ｐゴシック"/>
        <family val="3"/>
        <charset val="128"/>
      </rPr>
      <t>-</t>
    </r>
    <r>
      <rPr>
        <sz val="11"/>
        <rFont val="ＭＳ Ｐゴシック"/>
        <family val="3"/>
        <charset val="128"/>
      </rPr>
      <t>15</t>
    </r>
    <phoneticPr fontId="3"/>
  </si>
  <si>
    <t>※2003年10月29日記載</t>
    <rPh sb="5" eb="6">
      <t>ネン</t>
    </rPh>
    <rPh sb="8" eb="9">
      <t>ガツ</t>
    </rPh>
    <rPh sb="11" eb="12">
      <t>ニチ</t>
    </rPh>
    <rPh sb="12" eb="14">
      <t>キサイ</t>
    </rPh>
    <phoneticPr fontId="2"/>
  </si>
  <si>
    <t>031029-3</t>
    <phoneticPr fontId="2"/>
  </si>
  <si>
    <t>するが台</t>
    <phoneticPr fontId="2"/>
  </si>
  <si>
    <t>031029-4</t>
    <phoneticPr fontId="2"/>
  </si>
  <si>
    <t>雄鹿溶岩流 Sd-Ojk</t>
    <rPh sb="0" eb="1">
      <t>オスジカ</t>
    </rPh>
    <rPh sb="1" eb="2">
      <t>シカ</t>
    </rPh>
    <rPh sb="2" eb="5">
      <t>ヨウガンリュウ</t>
    </rPh>
    <phoneticPr fontId="3"/>
  </si>
  <si>
    <t>雄鹿道</t>
    <phoneticPr fontId="2"/>
  </si>
  <si>
    <t>031101-1</t>
    <phoneticPr fontId="2"/>
  </si>
  <si>
    <t>※2003年11月1日記載，山元ほか(2011)のLoc.12</t>
    <rPh sb="5" eb="6">
      <t>ネン</t>
    </rPh>
    <rPh sb="8" eb="9">
      <t>ガツ</t>
    </rPh>
    <rPh sb="10" eb="11">
      <t>ニチ</t>
    </rPh>
    <rPh sb="11" eb="13">
      <t>キサイ</t>
    </rPh>
    <rPh sb="14" eb="16">
      <t>ヤマモト</t>
    </rPh>
    <phoneticPr fontId="2"/>
  </si>
  <si>
    <t>大日堂</t>
    <phoneticPr fontId="2"/>
  </si>
  <si>
    <t>S-15</t>
    <phoneticPr fontId="3"/>
  </si>
  <si>
    <t>(S-16-2)</t>
    <phoneticPr fontId="3"/>
  </si>
  <si>
    <t>(S-16-3)</t>
    <phoneticPr fontId="3"/>
  </si>
  <si>
    <t>S-17</t>
    <phoneticPr fontId="3"/>
  </si>
  <si>
    <t>S-17'</t>
    <phoneticPr fontId="3"/>
  </si>
  <si>
    <t>須走馬返3　SU-3</t>
    <phoneticPr fontId="3"/>
  </si>
  <si>
    <t>須走馬返1　SU-1</t>
    <phoneticPr fontId="3"/>
  </si>
  <si>
    <t>S-21</t>
    <phoneticPr fontId="3"/>
  </si>
  <si>
    <t>S-20?</t>
    <phoneticPr fontId="3"/>
  </si>
  <si>
    <t>S-19</t>
    <phoneticPr fontId="3"/>
  </si>
  <si>
    <r>
      <t xml:space="preserve">2220±20yBP (FJM425; </t>
    </r>
    <r>
      <rPr>
        <sz val="11"/>
        <rFont val="ＭＳ Ｐゴシック"/>
        <family val="3"/>
        <charset val="128"/>
      </rPr>
      <t>山元ほか, 2011</t>
    </r>
    <r>
      <rPr>
        <sz val="11"/>
        <rFont val="Times New Roman"/>
        <family val="1"/>
      </rPr>
      <t>)</t>
    </r>
    <rPh sb="20" eb="22">
      <t>ヤマモト</t>
    </rPh>
    <phoneticPr fontId="3"/>
  </si>
  <si>
    <t>神津838テフラ混入</t>
    <rPh sb="8" eb="10">
      <t>コンニュウ</t>
    </rPh>
    <phoneticPr fontId="2"/>
  </si>
  <si>
    <t>須走馬返</t>
    <phoneticPr fontId="2"/>
  </si>
  <si>
    <t>090913-2</t>
    <phoneticPr fontId="2"/>
  </si>
  <si>
    <t>※2009年9月13日記載，山元ほか(2011)のLoc.11</t>
    <rPh sb="5" eb="6">
      <t>ネン</t>
    </rPh>
    <rPh sb="7" eb="8">
      <t>ガツ</t>
    </rPh>
    <rPh sb="10" eb="11">
      <t>ニチ</t>
    </rPh>
    <rPh sb="11" eb="13">
      <t>キサイ</t>
    </rPh>
    <rPh sb="14" eb="16">
      <t>ヤマモト</t>
    </rPh>
    <phoneticPr fontId="2"/>
  </si>
  <si>
    <t>須走馬返7 SU-7</t>
    <phoneticPr fontId="3"/>
  </si>
  <si>
    <t>須走馬返6 SU-6</t>
    <phoneticPr fontId="3"/>
  </si>
  <si>
    <t>須走馬返5 SU-5</t>
    <phoneticPr fontId="2"/>
  </si>
  <si>
    <t>須走馬返4 SU-4</t>
    <phoneticPr fontId="2"/>
  </si>
  <si>
    <t>須走馬返3 SU-3</t>
    <phoneticPr fontId="2"/>
  </si>
  <si>
    <t>西二ッ塚　NFT</t>
    <rPh sb="0" eb="1">
      <t>ニシ</t>
    </rPh>
    <rPh sb="1" eb="4">
      <t>フタツツカ</t>
    </rPh>
    <phoneticPr fontId="3"/>
  </si>
  <si>
    <t>須走馬返2 SU-2</t>
    <phoneticPr fontId="2"/>
  </si>
  <si>
    <t>須走馬返1 SU-1</t>
    <phoneticPr fontId="2"/>
  </si>
  <si>
    <r>
      <t>二ッ塚 FFT</t>
    </r>
    <r>
      <rPr>
        <sz val="11"/>
        <rFont val="ＭＳ Ｐゴシック"/>
        <family val="3"/>
        <charset val="128"/>
      </rPr>
      <t/>
    </r>
    <rPh sb="0" eb="3">
      <t>フタツツカ</t>
    </rPh>
    <phoneticPr fontId="3"/>
  </si>
  <si>
    <t>星山期溶岩流 H-ud</t>
    <rPh sb="0" eb="3">
      <t>ホシヤマキ</t>
    </rPh>
    <rPh sb="3" eb="5">
      <t>チュウキヨウガン</t>
    </rPh>
    <rPh sb="5" eb="6">
      <t>リュウ</t>
    </rPh>
    <phoneticPr fontId="3"/>
  </si>
  <si>
    <r>
      <t xml:space="preserve">2190±40yBP (FJM426; </t>
    </r>
    <r>
      <rPr>
        <sz val="11"/>
        <rFont val="ＭＳ Ｐゴシック"/>
        <family val="3"/>
        <charset val="128"/>
      </rPr>
      <t>山元ほか, 2011</t>
    </r>
    <r>
      <rPr>
        <sz val="11"/>
        <rFont val="Times New Roman"/>
        <family val="1"/>
      </rPr>
      <t>)</t>
    </r>
    <rPh sb="20" eb="22">
      <t>ヤマモト</t>
    </rPh>
    <phoneticPr fontId="3"/>
  </si>
  <si>
    <r>
      <rPr>
        <sz val="11"/>
        <rFont val="ＭＳ Ｐゴシック"/>
        <family val="3"/>
        <charset val="128"/>
      </rPr>
      <t>火山ガラス含有量</t>
    </r>
    <r>
      <rPr>
        <sz val="11"/>
        <rFont val="ＭＳ Ｐゴシック"/>
        <family val="3"/>
        <charset val="128"/>
      </rPr>
      <t>‰</t>
    </r>
    <rPh sb="0" eb="2">
      <t>カザン</t>
    </rPh>
    <rPh sb="5" eb="8">
      <t>ガンユウリョウ</t>
    </rPh>
    <phoneticPr fontId="2"/>
  </si>
  <si>
    <t>090913-1</t>
    <phoneticPr fontId="2"/>
  </si>
  <si>
    <t>柴怒田</t>
    <rPh sb="0" eb="3">
      <t>シバンタ</t>
    </rPh>
    <phoneticPr fontId="2"/>
  </si>
  <si>
    <t>090913-4</t>
    <phoneticPr fontId="2"/>
  </si>
  <si>
    <t>暗灰色=赤褐色発泡スコリア粗粒〜細粒火山礫．基質に火山灰欠く</t>
    <rPh sb="0" eb="3">
      <t>アンハイイロ</t>
    </rPh>
    <rPh sb="4" eb="7">
      <t>セキカッショク</t>
    </rPh>
    <rPh sb="7" eb="9">
      <t>ハッポウ</t>
    </rPh>
    <rPh sb="13" eb="15">
      <t>ソリュウ</t>
    </rPh>
    <rPh sb="16" eb="18">
      <t>サイリュウ</t>
    </rPh>
    <rPh sb="18" eb="21">
      <t>カザンレキ</t>
    </rPh>
    <rPh sb="22" eb="24">
      <t>キシツ</t>
    </rPh>
    <rPh sb="25" eb="28">
      <t>カザンバイ</t>
    </rPh>
    <rPh sb="28" eb="29">
      <t>カ</t>
    </rPh>
    <phoneticPr fontId="3"/>
  </si>
  <si>
    <t>暗灰色=赤褐色発泡スコリア粗粒火山礫混じり細粒火山礫．基質に火山灰欠く</t>
    <rPh sb="0" eb="3">
      <t>アンハイイロ</t>
    </rPh>
    <rPh sb="4" eb="7">
      <t>セキカッショク</t>
    </rPh>
    <rPh sb="7" eb="9">
      <t>ハッポウ</t>
    </rPh>
    <rPh sb="13" eb="15">
      <t>ソリュウ</t>
    </rPh>
    <rPh sb="15" eb="19">
      <t>カザンレキマ</t>
    </rPh>
    <rPh sb="21" eb="23">
      <t>サイリュウ</t>
    </rPh>
    <rPh sb="23" eb="26">
      <t>カザンレキ</t>
    </rPh>
    <rPh sb="27" eb="29">
      <t>キシツ</t>
    </rPh>
    <rPh sb="30" eb="33">
      <t>カザンバイ</t>
    </rPh>
    <rPh sb="33" eb="34">
      <t>カ</t>
    </rPh>
    <phoneticPr fontId="3"/>
  </si>
  <si>
    <t>※2009年9月13日記載</t>
    <rPh sb="5" eb="6">
      <t>ネン</t>
    </rPh>
    <rPh sb="7" eb="8">
      <t>ガツ</t>
    </rPh>
    <rPh sb="10" eb="11">
      <t>ニチ</t>
    </rPh>
    <rPh sb="11" eb="13">
      <t>キサイ</t>
    </rPh>
    <phoneticPr fontId="2"/>
  </si>
  <si>
    <t>※上位5個の平均</t>
  </si>
  <si>
    <t>※上位5個の平均</t>
    <rPh sb="1" eb="3">
      <t>ジョウイ</t>
    </rPh>
    <rPh sb="4" eb="5">
      <t>コ</t>
    </rPh>
    <rPh sb="6" eb="8">
      <t>ヘイキン</t>
    </rPh>
    <phoneticPr fontId="2"/>
  </si>
  <si>
    <t>有色鉱物%</t>
    <rPh sb="0" eb="2">
      <t>ユウショク</t>
    </rPh>
    <rPh sb="2" eb="4">
      <t>コウブツ</t>
    </rPh>
    <phoneticPr fontId="2"/>
  </si>
  <si>
    <t>斜長石%</t>
    <rPh sb="0" eb="3">
      <t>シャチョウセキ</t>
    </rPh>
    <phoneticPr fontId="2"/>
  </si>
  <si>
    <t>石基%</t>
    <rPh sb="0" eb="2">
      <t>セッキ</t>
    </rPh>
    <phoneticPr fontId="2"/>
  </si>
  <si>
    <t>(S-16)</t>
    <phoneticPr fontId="3"/>
  </si>
  <si>
    <t>(S-16)</t>
    <phoneticPr fontId="3"/>
  </si>
  <si>
    <t>パホイホイ溶岩流 Pl-porphyric Cpx Ol basalt</t>
    <rPh sb="5" eb="8">
      <t>ヨウガンリュウ</t>
    </rPh>
    <phoneticPr fontId="3"/>
  </si>
  <si>
    <t>アア溶岩流　Mega-Pl-porphyric Ol basalt</t>
    <rPh sb="2" eb="4">
      <t>ヨウガン</t>
    </rPh>
    <rPh sb="4" eb="5">
      <t>リュウ</t>
    </rPh>
    <phoneticPr fontId="2"/>
  </si>
  <si>
    <t>011207-1</t>
    <phoneticPr fontId="3"/>
  </si>
  <si>
    <t>アア溶岩流 斑晶量少ない　Ol basalt</t>
    <rPh sb="2" eb="5">
      <t>ヨウガンリュウ</t>
    </rPh>
    <rPh sb="6" eb="7">
      <t>ハンショウ_x0000__x0000__x0003_ꀬ瑼Ā</t>
    </rPh>
    <rPh sb="7" eb="8">
      <t>ショウ</t>
    </rPh>
    <rPh sb="8" eb="9">
      <t>リョウ</t>
    </rPh>
    <rPh sb="9" eb="10">
      <t>スク</t>
    </rPh>
    <phoneticPr fontId="3"/>
  </si>
  <si>
    <t>アア溶岩流；不均質でアグルチネートに近い． Ol basalt</t>
    <rPh sb="2" eb="5">
      <t>ヨウガンリュウ</t>
    </rPh>
    <rPh sb="6" eb="9">
      <t>フキンシツ</t>
    </rPh>
    <rPh sb="18" eb="19">
      <t>チカ</t>
    </rPh>
    <phoneticPr fontId="3"/>
  </si>
  <si>
    <t>塊状溶岩　Ol basalt</t>
    <rPh sb="0" eb="2">
      <t>カイジョウ</t>
    </rPh>
    <rPh sb="2" eb="4">
      <t>ヨウガン</t>
    </rPh>
    <phoneticPr fontId="3"/>
  </si>
  <si>
    <t>アア溶岩流　Ol basalt</t>
    <rPh sb="2" eb="5">
      <t>ヨウガンリュウ</t>
    </rPh>
    <phoneticPr fontId="2"/>
  </si>
  <si>
    <t>ガラス屈折率/頻度</t>
    <rPh sb="3" eb="6">
      <t>クッセツリツ</t>
    </rPh>
    <rPh sb="7" eb="9">
      <t>ヒンド</t>
    </rPh>
    <phoneticPr fontId="2"/>
  </si>
  <si>
    <t>神津838テフラ含 (Kobayashi et al., 2007)</t>
    <rPh sb="0" eb="2">
      <t>コウヅシマ</t>
    </rPh>
    <rPh sb="8" eb="9">
      <t>ガン</t>
    </rPh>
    <phoneticPr fontId="2"/>
  </si>
  <si>
    <t>高密度洪水流堆積物</t>
    <rPh sb="0" eb="3">
      <t>コウミツド</t>
    </rPh>
    <rPh sb="3" eb="9">
      <t>コウズイリュウタイセキブツ</t>
    </rPh>
    <phoneticPr fontId="3"/>
  </si>
  <si>
    <t>神津838テフラ混入 (Kobayashi et al., 2007)</t>
    <rPh sb="0" eb="2">
      <t>コウヅシマ</t>
    </rPh>
    <rPh sb="8" eb="10">
      <t>コンニュウ</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</si>
</sst>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0.0_ "/>
    <numFmt numFmtId="177" formatCode="0.0_);[Red]\(0.0\)"/>
    <numFmt numFmtId="178" formatCode="0.00000_ "/>
    <numFmt numFmtId="179" formatCode="0.000_ "/>
  </numFmts>
  <fonts count="20">
    <font>
      <sz val="11"/>
      <name val="ＭＳ Ｐゴシック"/>
      <charset val="128"/>
    </font>
    <font>
      <sz val="11"/>
      <name val="ＭＳ Ｐゴシック"/>
      <charset val="128"/>
    </font>
    <font>
      <sz val="6"/>
      <name val="ＭＳ Ｐゴシック"/>
      <family val="3"/>
      <charset val="128"/>
    </font>
    <font>
      <sz val="6"/>
      <name val="Osaka"/>
      <family val="3"/>
      <charset val="128"/>
    </font>
    <font>
      <sz val="11"/>
      <name val="Osaka"/>
      <charset val="128"/>
    </font>
    <font>
      <sz val="12"/>
      <name val="Times"/>
      <family val="1"/>
    </font>
    <font>
      <sz val="11"/>
      <color indexed="8"/>
      <name val="Osaka"/>
      <charset val="128"/>
    </font>
    <font>
      <sz val="11"/>
      <name val="ＭＳ Ｐゴシック"/>
      <family val="3"/>
      <charset val="128"/>
    </font>
    <font>
      <sz val="11"/>
      <name val="Times New Roman"/>
      <family val="1"/>
    </font>
    <font>
      <sz val="11"/>
      <name val="Times"/>
      <family val="1"/>
    </font>
    <font>
      <sz val="11"/>
      <color theme="1"/>
      <name val="ＭＳ Ｐゴシック"/>
      <family val="3"/>
      <charset val="128"/>
    </font>
    <font>
      <sz val="11"/>
      <color indexed="8"/>
      <name val="Times New Roman"/>
      <family val="1"/>
    </font>
    <font>
      <sz val="11"/>
      <color indexed="8"/>
      <name val="ＭＳ Ｐゴシック"/>
      <family val="3"/>
      <charset val="128"/>
    </font>
    <font>
      <sz val="11"/>
      <name val="ＭＳ Ｐゴシック"/>
      <family val="3"/>
      <charset val="128"/>
      <scheme val="major"/>
    </font>
    <font>
      <sz val="11"/>
      <color theme="1"/>
      <name val="ＭＳ Ｐゴシック"/>
      <family val="3"/>
      <charset val="128"/>
      <scheme val="major"/>
    </font>
    <font>
      <sz val="11"/>
      <color rgb="FF000000"/>
      <name val="ＭＳ Ｐゴシック"/>
      <family val="3"/>
      <charset val="128"/>
    </font>
    <font>
      <u/>
      <sz val="11"/>
      <color theme="10"/>
      <name val="ＭＳ Ｐゴシック"/>
      <family val="3"/>
      <charset val="128"/>
    </font>
    <font>
      <u/>
      <sz val="11"/>
      <color theme="11"/>
      <name val="ＭＳ Ｐゴシック"/>
      <family val="3"/>
      <charset val="128"/>
    </font>
    <font>
      <sz val="11"/>
      <name val="ＭＳ Ｐゴシック"/>
      <family val="3"/>
      <charset val="128"/>
      <scheme val="minor"/>
    </font>
    <font>
      <sz val="11"/>
      <color indexed="10"/>
      <name val="ＭＳ Ｐゴシック"/>
      <family val="3"/>
      <charset val="128"/>
    </font>
  </fonts>
  <fills count="11">
    <fill>
      <patternFill patternType="none"/>
    </fill>
    <fill>
      <patternFill patternType="gray125"/>
    </fill>
    <fill>
      <patternFill patternType="solid">
        <fgColor indexed="47"/>
        <bgColor indexed="64"/>
      </patternFill>
    </fill>
    <fill>
      <patternFill patternType="solid">
        <fgColor indexed="44"/>
        <bgColor indexed="64"/>
      </patternFill>
    </fill>
    <fill>
      <patternFill patternType="solid">
        <fgColor indexed="46"/>
        <bgColor indexed="64"/>
      </patternFill>
    </fill>
    <fill>
      <patternFill patternType="solid">
        <fgColor indexed="13"/>
        <bgColor indexed="64"/>
      </patternFill>
    </fill>
    <fill>
      <patternFill patternType="solid">
        <fgColor indexed="11"/>
        <bgColor indexed="64"/>
      </patternFill>
    </fill>
    <fill>
      <patternFill patternType="solid">
        <fgColor theme="0"/>
        <bgColor indexed="64"/>
      </patternFill>
    </fill>
    <fill>
      <patternFill patternType="solid">
        <fgColor theme="0"/>
        <bgColor rgb="FFB8CCE4"/>
      </patternFill>
    </fill>
    <fill>
      <patternFill patternType="solid">
        <fgColor theme="7" tint="0.59999389629810485"/>
        <bgColor indexed="64"/>
      </patternFill>
    </fill>
    <fill>
      <patternFill patternType="solid">
        <fgColor theme="8" tint="0.59999389629810485"/>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s>
  <cellStyleXfs count="19">
    <xf numFmtId="0" fontId="0" fillId="0" borderId="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cellStyleXfs>
  <cellXfs count="151">
    <xf numFmtId="0" fontId="0" fillId="0" borderId="0" xfId="0"/>
    <xf numFmtId="0" fontId="0" fillId="0" borderId="0" xfId="0" applyAlignment="1">
      <alignment vertical="center" wrapText="1"/>
    </xf>
    <xf numFmtId="176" fontId="0" fillId="0" borderId="0" xfId="0" applyNumberFormat="1" applyAlignment="1">
      <alignment vertical="center" wrapText="1"/>
    </xf>
    <xf numFmtId="0" fontId="0" fillId="0" borderId="0" xfId="0" applyFill="1" applyAlignment="1">
      <alignment vertical="center" wrapText="1"/>
    </xf>
    <xf numFmtId="177" fontId="0" fillId="0" borderId="0" xfId="0" applyNumberFormat="1" applyAlignment="1">
      <alignment vertical="center" wrapText="1"/>
    </xf>
    <xf numFmtId="0" fontId="0" fillId="0" borderId="0" xfId="0" applyAlignment="1">
      <alignment vertical="center"/>
    </xf>
    <xf numFmtId="0" fontId="0" fillId="0" borderId="0" xfId="0" applyAlignment="1">
      <alignment horizontal="left" vertical="center" wrapText="1"/>
    </xf>
    <xf numFmtId="177" fontId="0" fillId="0" borderId="0" xfId="0" applyNumberFormat="1" applyAlignment="1">
      <alignment horizontal="left" vertical="center" wrapText="1"/>
    </xf>
    <xf numFmtId="0" fontId="0" fillId="0" borderId="0" xfId="0" applyAlignment="1">
      <alignment horizontal="right" vertical="center" wrapText="1"/>
    </xf>
    <xf numFmtId="0" fontId="7" fillId="0" borderId="0" xfId="0" applyFont="1" applyAlignment="1">
      <alignment vertical="center" wrapText="1"/>
    </xf>
    <xf numFmtId="0" fontId="7" fillId="0" borderId="0" xfId="0" applyFont="1" applyFill="1" applyAlignment="1">
      <alignment vertical="center" wrapText="1"/>
    </xf>
    <xf numFmtId="0" fontId="0" fillId="0" borderId="0" xfId="0" applyAlignment="1">
      <alignment wrapText="1"/>
    </xf>
    <xf numFmtId="176" fontId="0" fillId="0" borderId="1" xfId="0" applyNumberFormat="1" applyBorder="1" applyAlignment="1">
      <alignment vertical="center" wrapText="1"/>
    </xf>
    <xf numFmtId="0" fontId="0" fillId="0" borderId="1" xfId="0" applyBorder="1" applyAlignment="1">
      <alignment vertical="center" wrapText="1"/>
    </xf>
    <xf numFmtId="176" fontId="7" fillId="0" borderId="0" xfId="0" applyNumberFormat="1" applyFont="1" applyAlignment="1">
      <alignment vertical="center" wrapText="1"/>
    </xf>
    <xf numFmtId="0" fontId="0" fillId="0" borderId="0" xfId="0" applyFont="1" applyAlignment="1">
      <alignment vertical="center" wrapText="1"/>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178" fontId="0" fillId="0" borderId="2" xfId="0" applyNumberFormat="1" applyBorder="1" applyAlignment="1">
      <alignment horizontal="center" vertical="center" wrapText="1"/>
    </xf>
    <xf numFmtId="178" fontId="0" fillId="0" borderId="3" xfId="0" applyNumberFormat="1" applyBorder="1" applyAlignment="1">
      <alignment horizontal="center" vertical="center" wrapText="1"/>
    </xf>
    <xf numFmtId="0" fontId="8" fillId="0" borderId="0" xfId="0" applyFont="1" applyAlignment="1">
      <alignment vertical="center" wrapText="1"/>
    </xf>
    <xf numFmtId="0" fontId="13" fillId="0" borderId="0" xfId="0" applyFont="1" applyAlignment="1">
      <alignment horizontal="left" vertical="center" wrapText="1"/>
    </xf>
    <xf numFmtId="0" fontId="13" fillId="0" borderId="1" xfId="0" applyFont="1" applyBorder="1" applyAlignment="1">
      <alignment horizontal="center" vertical="center" wrapText="1"/>
    </xf>
    <xf numFmtId="177" fontId="13" fillId="0" borderId="0" xfId="0" applyNumberFormat="1" applyFont="1" applyAlignment="1">
      <alignment horizontal="left" vertical="center" wrapText="1"/>
    </xf>
    <xf numFmtId="0" fontId="13" fillId="0" borderId="2" xfId="0" applyFont="1" applyBorder="1" applyAlignment="1">
      <alignment horizontal="center" vertical="center" wrapText="1"/>
    </xf>
    <xf numFmtId="178" fontId="13" fillId="0" borderId="2" xfId="0" applyNumberFormat="1" applyFont="1" applyBorder="1" applyAlignment="1">
      <alignment horizontal="center" vertical="center" wrapText="1"/>
    </xf>
    <xf numFmtId="0" fontId="13" fillId="0" borderId="3" xfId="0" applyFont="1" applyBorder="1" applyAlignment="1">
      <alignment horizontal="center" vertical="center" wrapText="1"/>
    </xf>
    <xf numFmtId="178" fontId="13" fillId="0" borderId="3" xfId="0" applyNumberFormat="1" applyFont="1" applyBorder="1" applyAlignment="1">
      <alignment horizontal="center" vertical="center" wrapText="1"/>
    </xf>
    <xf numFmtId="0" fontId="13" fillId="0" borderId="0" xfId="0" applyFont="1" applyAlignment="1">
      <alignment vertical="center" wrapText="1"/>
    </xf>
    <xf numFmtId="0" fontId="13" fillId="0" borderId="0" xfId="0" applyFont="1" applyFill="1" applyAlignment="1">
      <alignment vertical="center" wrapText="1"/>
    </xf>
    <xf numFmtId="176" fontId="0" fillId="0" borderId="1" xfId="0" applyNumberFormat="1" applyFill="1" applyBorder="1" applyAlignment="1">
      <alignment vertical="center" wrapText="1"/>
    </xf>
    <xf numFmtId="176" fontId="0" fillId="0" borderId="1" xfId="0" applyNumberFormat="1" applyFont="1" applyBorder="1" applyAlignment="1">
      <alignment vertical="center" wrapText="1"/>
    </xf>
    <xf numFmtId="179" fontId="7" fillId="0" borderId="1" xfId="0" applyNumberFormat="1" applyFont="1" applyBorder="1" applyAlignment="1">
      <alignment vertical="center" wrapText="1"/>
    </xf>
    <xf numFmtId="0" fontId="0" fillId="0" borderId="1" xfId="0" applyFill="1" applyBorder="1" applyAlignment="1">
      <alignment vertical="center" wrapText="1"/>
    </xf>
    <xf numFmtId="0" fontId="0" fillId="0" borderId="1" xfId="0" applyFont="1" applyBorder="1" applyAlignment="1">
      <alignment vertical="center" wrapText="1"/>
    </xf>
    <xf numFmtId="0" fontId="0" fillId="7" borderId="1" xfId="0" applyFill="1" applyBorder="1" applyAlignment="1">
      <alignment vertical="center" wrapText="1"/>
    </xf>
    <xf numFmtId="0" fontId="0" fillId="2" borderId="1" xfId="0" applyFill="1" applyBorder="1" applyAlignment="1">
      <alignment vertical="center" wrapText="1"/>
    </xf>
    <xf numFmtId="176" fontId="0" fillId="2" borderId="1" xfId="0" applyNumberFormat="1" applyFill="1" applyBorder="1" applyAlignment="1">
      <alignment vertical="center" wrapText="1"/>
    </xf>
    <xf numFmtId="0" fontId="0" fillId="2" borderId="1" xfId="0" applyFont="1" applyFill="1" applyBorder="1" applyAlignment="1">
      <alignment vertical="center" wrapText="1"/>
    </xf>
    <xf numFmtId="0" fontId="0" fillId="3" borderId="1" xfId="0" applyFill="1" applyBorder="1" applyAlignment="1">
      <alignment vertical="center" wrapText="1"/>
    </xf>
    <xf numFmtId="0" fontId="0" fillId="0" borderId="1" xfId="0" applyFont="1" applyFill="1" applyBorder="1" applyAlignment="1">
      <alignment vertical="center" wrapText="1"/>
    </xf>
    <xf numFmtId="0" fontId="0" fillId="4" borderId="1" xfId="0" applyFill="1" applyBorder="1" applyAlignment="1">
      <alignment vertical="center" wrapText="1"/>
    </xf>
    <xf numFmtId="0" fontId="0" fillId="5" borderId="1" xfId="0" applyFill="1" applyBorder="1" applyAlignment="1">
      <alignment vertical="center" wrapText="1"/>
    </xf>
    <xf numFmtId="0" fontId="9" fillId="0" borderId="1" xfId="0" applyFont="1" applyBorder="1" applyAlignment="1">
      <alignment horizontal="center" vertical="center" wrapText="1"/>
    </xf>
    <xf numFmtId="0" fontId="0" fillId="6" borderId="1" xfId="0" applyFill="1" applyBorder="1" applyAlignment="1">
      <alignment vertical="center" wrapText="1"/>
    </xf>
    <xf numFmtId="0" fontId="18" fillId="0" borderId="1" xfId="0" applyFont="1" applyBorder="1" applyAlignment="1">
      <alignment vertical="center" wrapText="1"/>
    </xf>
    <xf numFmtId="177" fontId="0" fillId="2" borderId="1" xfId="0" applyNumberFormat="1" applyFill="1" applyBorder="1" applyAlignment="1">
      <alignment vertical="center" wrapText="1"/>
    </xf>
    <xf numFmtId="177" fontId="0" fillId="0" borderId="1" xfId="0" applyNumberFormat="1" applyBorder="1" applyAlignment="1">
      <alignment vertical="center" wrapText="1"/>
    </xf>
    <xf numFmtId="0" fontId="0" fillId="0" borderId="5" xfId="0" applyBorder="1" applyAlignment="1">
      <alignment vertical="center" wrapText="1"/>
    </xf>
    <xf numFmtId="0" fontId="0" fillId="0" borderId="4" xfId="0" applyBorder="1" applyAlignment="1">
      <alignment vertical="center" wrapText="1"/>
    </xf>
    <xf numFmtId="0" fontId="0" fillId="2" borderId="2" xfId="0" applyFill="1" applyBorder="1" applyAlignment="1">
      <alignment vertical="center" wrapText="1"/>
    </xf>
    <xf numFmtId="0" fontId="0" fillId="3" borderId="3" xfId="0" applyFill="1" applyBorder="1" applyAlignment="1">
      <alignment vertical="center" wrapText="1"/>
    </xf>
    <xf numFmtId="0" fontId="0" fillId="0" borderId="2" xfId="0" applyBorder="1" applyAlignment="1">
      <alignment vertical="center" wrapText="1"/>
    </xf>
    <xf numFmtId="0" fontId="0" fillId="0" borderId="6" xfId="0" applyBorder="1" applyAlignment="1">
      <alignment vertical="center" wrapText="1"/>
    </xf>
    <xf numFmtId="0" fontId="0" fillId="0" borderId="3" xfId="0" applyBorder="1" applyAlignment="1">
      <alignment vertical="center" wrapText="1"/>
    </xf>
    <xf numFmtId="0" fontId="0" fillId="3" borderId="5" xfId="0" applyFill="1" applyBorder="1" applyAlignment="1">
      <alignment vertical="center" wrapText="1"/>
    </xf>
    <xf numFmtId="0" fontId="0" fillId="3" borderId="2" xfId="0" applyFill="1" applyBorder="1" applyAlignment="1">
      <alignment vertical="center" wrapText="1"/>
    </xf>
    <xf numFmtId="0" fontId="0" fillId="4" borderId="5" xfId="0" applyFill="1" applyBorder="1" applyAlignment="1">
      <alignment vertical="center" wrapText="1"/>
    </xf>
    <xf numFmtId="0" fontId="0" fillId="4" borderId="2" xfId="0" applyFill="1" applyBorder="1" applyAlignment="1">
      <alignment vertical="center" wrapText="1"/>
    </xf>
    <xf numFmtId="0" fontId="0" fillId="4" borderId="6" xfId="0" applyFill="1" applyBorder="1" applyAlignment="1">
      <alignment vertical="center" wrapText="1"/>
    </xf>
    <xf numFmtId="0" fontId="0" fillId="3" borderId="6" xfId="0" applyFill="1" applyBorder="1" applyAlignment="1">
      <alignment vertical="center" wrapText="1"/>
    </xf>
    <xf numFmtId="0" fontId="0" fillId="5" borderId="5" xfId="0" applyFill="1" applyBorder="1" applyAlignment="1">
      <alignment vertical="center" wrapText="1"/>
    </xf>
    <xf numFmtId="0" fontId="0" fillId="5" borderId="2" xfId="0" applyFill="1" applyBorder="1" applyAlignment="1">
      <alignment vertical="center" wrapText="1"/>
    </xf>
    <xf numFmtId="0" fontId="0" fillId="5" borderId="6" xfId="0" applyFill="1" applyBorder="1" applyAlignment="1">
      <alignment vertical="center" wrapText="1"/>
    </xf>
    <xf numFmtId="0" fontId="0" fillId="5" borderId="3" xfId="0" applyFill="1" applyBorder="1" applyAlignment="1">
      <alignment vertical="center" wrapText="1"/>
    </xf>
    <xf numFmtId="0" fontId="0" fillId="0" borderId="6" xfId="0" applyFill="1" applyBorder="1" applyAlignment="1">
      <alignment vertical="center" wrapText="1"/>
    </xf>
    <xf numFmtId="0" fontId="9" fillId="0" borderId="1" xfId="0" applyFont="1" applyBorder="1" applyAlignment="1">
      <alignment horizontal="center" wrapText="1"/>
    </xf>
    <xf numFmtId="0" fontId="8" fillId="0" borderId="1" xfId="0" applyFont="1" applyBorder="1" applyAlignment="1">
      <alignment vertical="center" wrapText="1"/>
    </xf>
    <xf numFmtId="0" fontId="11" fillId="0" borderId="1" xfId="0" applyFont="1" applyBorder="1" applyAlignment="1">
      <alignment horizontal="left" wrapText="1"/>
    </xf>
    <xf numFmtId="0" fontId="0" fillId="0" borderId="1" xfId="0" applyBorder="1" applyAlignment="1">
      <alignment vertical="center"/>
    </xf>
    <xf numFmtId="0" fontId="0" fillId="6" borderId="1" xfId="0" applyFill="1" applyBorder="1" applyAlignment="1">
      <alignment vertical="center"/>
    </xf>
    <xf numFmtId="0" fontId="0" fillId="0" borderId="4" xfId="0" applyBorder="1" applyAlignment="1">
      <alignment vertical="center"/>
    </xf>
    <xf numFmtId="0" fontId="0" fillId="0" borderId="6" xfId="0" applyBorder="1" applyAlignment="1">
      <alignment vertical="center"/>
    </xf>
    <xf numFmtId="0" fontId="0" fillId="0" borderId="3" xfId="0" applyBorder="1" applyAlignment="1">
      <alignment vertical="center"/>
    </xf>
    <xf numFmtId="0" fontId="0" fillId="9" borderId="1" xfId="0" applyFill="1" applyBorder="1" applyAlignment="1">
      <alignment vertical="center"/>
    </xf>
    <xf numFmtId="0" fontId="0" fillId="9" borderId="1" xfId="0" applyFill="1" applyBorder="1" applyAlignment="1">
      <alignment vertical="center" wrapText="1"/>
    </xf>
    <xf numFmtId="0" fontId="0" fillId="10" borderId="1" xfId="0" applyFill="1" applyBorder="1" applyAlignment="1">
      <alignment vertical="center"/>
    </xf>
    <xf numFmtId="0" fontId="0" fillId="10" borderId="1" xfId="0" applyFill="1" applyBorder="1" applyAlignment="1">
      <alignment vertical="center" wrapText="1"/>
    </xf>
    <xf numFmtId="0" fontId="0" fillId="10" borderId="3" xfId="0" applyFill="1" applyBorder="1" applyAlignment="1">
      <alignment vertical="center"/>
    </xf>
    <xf numFmtId="0" fontId="0" fillId="2" borderId="1" xfId="0" applyFill="1" applyBorder="1" applyAlignment="1">
      <alignment horizontal="left" vertical="center" wrapText="1"/>
    </xf>
    <xf numFmtId="177" fontId="0" fillId="2" borderId="1" xfId="0" applyNumberFormat="1" applyFill="1" applyBorder="1" applyAlignment="1">
      <alignment horizontal="left" vertical="center" wrapText="1"/>
    </xf>
    <xf numFmtId="0" fontId="0" fillId="3" borderId="1" xfId="0" applyFill="1" applyBorder="1" applyAlignment="1">
      <alignment horizontal="right" vertical="center" wrapText="1"/>
    </xf>
    <xf numFmtId="0" fontId="0" fillId="3" borderId="1" xfId="0" applyFill="1" applyBorder="1" applyAlignment="1">
      <alignment horizontal="left" vertical="center" wrapText="1"/>
    </xf>
    <xf numFmtId="0" fontId="0" fillId="0" borderId="1" xfId="0" applyBorder="1" applyAlignment="1">
      <alignment horizontal="left" vertical="center" wrapText="1"/>
    </xf>
    <xf numFmtId="0" fontId="0" fillId="0" borderId="1" xfId="0" applyBorder="1" applyAlignment="1">
      <alignment horizontal="right" vertical="center" wrapText="1"/>
    </xf>
    <xf numFmtId="0" fontId="0" fillId="2" borderId="1" xfId="0" applyFill="1" applyBorder="1" applyAlignment="1">
      <alignment horizontal="right" vertical="center" wrapText="1"/>
    </xf>
    <xf numFmtId="0" fontId="0" fillId="0" borderId="1" xfId="0" applyBorder="1"/>
    <xf numFmtId="0" fontId="0" fillId="3" borderId="1" xfId="0" applyFill="1" applyBorder="1"/>
    <xf numFmtId="0" fontId="0" fillId="6" borderId="1" xfId="0" applyFill="1" applyBorder="1"/>
    <xf numFmtId="0" fontId="13" fillId="2" borderId="1" xfId="0" applyFont="1" applyFill="1" applyBorder="1" applyAlignment="1">
      <alignment horizontal="left" vertical="center" wrapText="1"/>
    </xf>
    <xf numFmtId="177" fontId="13" fillId="2" borderId="1" xfId="0" applyNumberFormat="1" applyFont="1" applyFill="1" applyBorder="1" applyAlignment="1">
      <alignment horizontal="left" vertical="center" wrapText="1"/>
    </xf>
    <xf numFmtId="0" fontId="13" fillId="2" borderId="1" xfId="0" applyFont="1" applyFill="1" applyBorder="1" applyAlignment="1">
      <alignment vertical="center" wrapText="1"/>
    </xf>
    <xf numFmtId="0" fontId="13" fillId="0" borderId="1" xfId="0" applyFont="1" applyBorder="1" applyAlignment="1">
      <alignment vertical="center" wrapText="1"/>
    </xf>
    <xf numFmtId="0" fontId="13" fillId="0" borderId="1" xfId="0" applyFont="1" applyBorder="1" applyAlignment="1">
      <alignment horizontal="right" vertical="center" wrapText="1"/>
    </xf>
    <xf numFmtId="0" fontId="13" fillId="4" borderId="1" xfId="0" applyFont="1" applyFill="1" applyBorder="1" applyAlignment="1">
      <alignment vertical="center" wrapText="1"/>
    </xf>
    <xf numFmtId="0" fontId="13" fillId="3" borderId="1" xfId="0" applyFont="1" applyFill="1" applyBorder="1" applyAlignment="1">
      <alignment vertical="center" wrapText="1"/>
    </xf>
    <xf numFmtId="0" fontId="13" fillId="0" borderId="5" xfId="0" applyFont="1" applyBorder="1" applyAlignment="1">
      <alignment vertical="center" wrapText="1"/>
    </xf>
    <xf numFmtId="0" fontId="13" fillId="0" borderId="4" xfId="0" applyFont="1" applyBorder="1" applyAlignment="1">
      <alignment vertical="center" wrapText="1"/>
    </xf>
    <xf numFmtId="0" fontId="13" fillId="3" borderId="2" xfId="0" applyFont="1" applyFill="1" applyBorder="1" applyAlignment="1">
      <alignment vertical="center" wrapText="1"/>
    </xf>
    <xf numFmtId="0" fontId="13" fillId="3" borderId="3" xfId="0" applyFont="1" applyFill="1" applyBorder="1" applyAlignment="1">
      <alignment vertical="center" wrapText="1"/>
    </xf>
    <xf numFmtId="0" fontId="13" fillId="0" borderId="2" xfId="0" applyFont="1" applyBorder="1" applyAlignment="1">
      <alignment vertical="center" wrapText="1"/>
    </xf>
    <xf numFmtId="0" fontId="13" fillId="0" borderId="6" xfId="0" applyFont="1" applyBorder="1" applyAlignment="1">
      <alignment vertical="center" wrapText="1"/>
    </xf>
    <xf numFmtId="0" fontId="13" fillId="0" borderId="3" xfId="0" applyFont="1" applyBorder="1" applyAlignment="1">
      <alignment vertical="center" wrapText="1"/>
    </xf>
    <xf numFmtId="0" fontId="13" fillId="3" borderId="5" xfId="0" applyFont="1" applyFill="1" applyBorder="1" applyAlignment="1">
      <alignment vertical="center" wrapText="1"/>
    </xf>
    <xf numFmtId="0" fontId="7" fillId="0" borderId="1" xfId="0" applyFont="1" applyBorder="1" applyAlignment="1">
      <alignment vertical="center" wrapText="1"/>
    </xf>
    <xf numFmtId="0" fontId="7" fillId="3" borderId="1" xfId="0" applyFont="1" applyFill="1" applyBorder="1" applyAlignment="1">
      <alignment vertical="center" wrapText="1"/>
    </xf>
    <xf numFmtId="0" fontId="7" fillId="0" borderId="1" xfId="0" applyFont="1" applyFill="1" applyBorder="1" applyAlignment="1">
      <alignment vertical="center" wrapText="1"/>
    </xf>
    <xf numFmtId="0" fontId="7" fillId="4" borderId="1" xfId="0" applyFont="1" applyFill="1" applyBorder="1" applyAlignment="1">
      <alignment vertical="center" wrapText="1"/>
    </xf>
    <xf numFmtId="0" fontId="7" fillId="2" borderId="1" xfId="0" applyFont="1" applyFill="1" applyBorder="1" applyAlignment="1">
      <alignment vertical="center" wrapText="1"/>
    </xf>
    <xf numFmtId="0" fontId="7" fillId="0" borderId="5" xfId="0" applyFont="1" applyBorder="1" applyAlignment="1">
      <alignment vertical="center" wrapText="1"/>
    </xf>
    <xf numFmtId="0" fontId="7" fillId="0" borderId="4" xfId="0" applyFont="1" applyBorder="1" applyAlignment="1">
      <alignment vertical="center" wrapText="1"/>
    </xf>
    <xf numFmtId="0" fontId="13" fillId="2" borderId="2" xfId="0" applyFont="1" applyFill="1" applyBorder="1" applyAlignment="1">
      <alignment horizontal="left" vertical="center" wrapText="1"/>
    </xf>
    <xf numFmtId="0" fontId="7" fillId="3" borderId="3" xfId="0" applyFont="1" applyFill="1" applyBorder="1" applyAlignment="1">
      <alignment vertical="center" wrapText="1"/>
    </xf>
    <xf numFmtId="0" fontId="7" fillId="0" borderId="2" xfId="0" applyFont="1" applyBorder="1" applyAlignment="1">
      <alignment vertical="center" wrapText="1"/>
    </xf>
    <xf numFmtId="0" fontId="7" fillId="0" borderId="6" xfId="0" applyFont="1" applyBorder="1" applyAlignment="1">
      <alignment vertical="center" wrapText="1"/>
    </xf>
    <xf numFmtId="0" fontId="7" fillId="0" borderId="3" xfId="0" applyFont="1" applyBorder="1" applyAlignment="1">
      <alignment vertical="center" wrapText="1"/>
    </xf>
    <xf numFmtId="0" fontId="7" fillId="3" borderId="5" xfId="0" applyFont="1" applyFill="1" applyBorder="1" applyAlignment="1">
      <alignment vertical="center" wrapText="1"/>
    </xf>
    <xf numFmtId="0" fontId="7" fillId="0" borderId="4" xfId="0" applyFont="1" applyFill="1" applyBorder="1" applyAlignment="1">
      <alignment vertical="center" wrapText="1"/>
    </xf>
    <xf numFmtId="0" fontId="7" fillId="3" borderId="2" xfId="0" applyFont="1" applyFill="1" applyBorder="1" applyAlignment="1">
      <alignment vertical="center" wrapText="1"/>
    </xf>
    <xf numFmtId="0" fontId="7" fillId="4" borderId="5" xfId="0" applyFont="1" applyFill="1" applyBorder="1" applyAlignment="1">
      <alignment vertical="center" wrapText="1"/>
    </xf>
    <xf numFmtId="0" fontId="7" fillId="0" borderId="2" xfId="0" applyFont="1" applyFill="1" applyBorder="1" applyAlignment="1">
      <alignment vertical="center" wrapText="1"/>
    </xf>
    <xf numFmtId="0" fontId="7" fillId="4" borderId="2" xfId="0" applyFont="1" applyFill="1" applyBorder="1" applyAlignment="1">
      <alignment vertical="center" wrapText="1"/>
    </xf>
    <xf numFmtId="0" fontId="7" fillId="4" borderId="6" xfId="0" applyFont="1" applyFill="1" applyBorder="1" applyAlignment="1">
      <alignment vertical="center" wrapText="1"/>
    </xf>
    <xf numFmtId="0" fontId="7" fillId="4" borderId="3" xfId="0" applyFont="1" applyFill="1" applyBorder="1" applyAlignment="1">
      <alignment vertical="center" wrapText="1"/>
    </xf>
    <xf numFmtId="0" fontId="0" fillId="0" borderId="1" xfId="0" applyBorder="1" applyAlignment="1">
      <alignment wrapText="1"/>
    </xf>
    <xf numFmtId="0" fontId="0" fillId="3" borderId="1" xfId="0" applyFill="1" applyBorder="1" applyAlignment="1">
      <alignment wrapText="1"/>
    </xf>
    <xf numFmtId="0" fontId="0" fillId="0" borderId="5" xfId="0" applyBorder="1" applyAlignment="1">
      <alignment wrapText="1"/>
    </xf>
    <xf numFmtId="0" fontId="0" fillId="3" borderId="3" xfId="0" applyFill="1" applyBorder="1" applyAlignment="1">
      <alignment wrapText="1"/>
    </xf>
    <xf numFmtId="0" fontId="0" fillId="0" borderId="2" xfId="0" applyBorder="1" applyAlignment="1">
      <alignment wrapText="1"/>
    </xf>
    <xf numFmtId="0" fontId="0" fillId="0" borderId="6" xfId="0" applyBorder="1" applyAlignment="1">
      <alignment wrapText="1"/>
    </xf>
    <xf numFmtId="0" fontId="0" fillId="0" borderId="3" xfId="0" applyBorder="1" applyAlignment="1">
      <alignment wrapText="1"/>
    </xf>
    <xf numFmtId="0" fontId="0" fillId="0" borderId="4" xfId="0" applyBorder="1" applyAlignment="1">
      <alignment wrapText="1"/>
    </xf>
    <xf numFmtId="0" fontId="0" fillId="3" borderId="2" xfId="0" applyFill="1" applyBorder="1" applyAlignment="1">
      <alignment wrapText="1"/>
    </xf>
    <xf numFmtId="0" fontId="0" fillId="6" borderId="1" xfId="0" applyFill="1" applyBorder="1" applyAlignment="1">
      <alignment wrapText="1"/>
    </xf>
    <xf numFmtId="0" fontId="0" fillId="6" borderId="5" xfId="0" applyFill="1" applyBorder="1" applyAlignment="1">
      <alignment wrapText="1"/>
    </xf>
    <xf numFmtId="0" fontId="0" fillId="6" borderId="2" xfId="0" applyFill="1" applyBorder="1" applyAlignment="1">
      <alignment wrapText="1"/>
    </xf>
    <xf numFmtId="0" fontId="0" fillId="6" borderId="3" xfId="0" applyFill="1" applyBorder="1" applyAlignment="1">
      <alignment wrapText="1"/>
    </xf>
    <xf numFmtId="0" fontId="1" fillId="0" borderId="1" xfId="0" applyFont="1" applyBorder="1" applyAlignment="1">
      <alignment vertical="center" wrapText="1"/>
    </xf>
    <xf numFmtId="0" fontId="14" fillId="2" borderId="1" xfId="0" applyFont="1" applyFill="1" applyBorder="1" applyAlignment="1">
      <alignment horizontal="left" vertical="center" wrapText="1"/>
    </xf>
    <xf numFmtId="177" fontId="14" fillId="2" borderId="1" xfId="0" applyNumberFormat="1" applyFont="1" applyFill="1" applyBorder="1" applyAlignment="1">
      <alignment horizontal="left" vertical="center" wrapText="1"/>
    </xf>
    <xf numFmtId="0" fontId="15" fillId="8" borderId="1" xfId="0" applyFont="1" applyFill="1" applyBorder="1" applyAlignment="1">
      <alignment vertical="center" wrapText="1"/>
    </xf>
    <xf numFmtId="0" fontId="5" fillId="0" borderId="1" xfId="0" applyFont="1" applyBorder="1" applyAlignment="1">
      <alignment horizontal="center" wrapText="1"/>
    </xf>
    <xf numFmtId="0" fontId="10" fillId="7" borderId="1" xfId="0" applyFont="1" applyFill="1" applyBorder="1" applyAlignment="1">
      <alignment vertical="center" wrapText="1"/>
    </xf>
    <xf numFmtId="0" fontId="6" fillId="0" borderId="1" xfId="0" applyFont="1" applyBorder="1" applyAlignment="1">
      <alignment horizontal="left" wrapText="1"/>
    </xf>
    <xf numFmtId="0" fontId="10" fillId="7" borderId="5" xfId="0" applyFont="1" applyFill="1" applyBorder="1" applyAlignment="1">
      <alignment vertical="center" wrapText="1"/>
    </xf>
    <xf numFmtId="0" fontId="0" fillId="7" borderId="4" xfId="0" applyFill="1" applyBorder="1" applyAlignment="1">
      <alignment vertical="center" wrapText="1"/>
    </xf>
    <xf numFmtId="0" fontId="0" fillId="7" borderId="2" xfId="0" applyFill="1" applyBorder="1" applyAlignment="1">
      <alignment vertical="center" wrapText="1"/>
    </xf>
    <xf numFmtId="0" fontId="0" fillId="7" borderId="6" xfId="0" applyNumberFormat="1" applyFill="1" applyBorder="1" applyAlignment="1">
      <alignment vertical="center" wrapText="1"/>
    </xf>
    <xf numFmtId="0" fontId="0" fillId="7" borderId="3" xfId="0" applyNumberFormat="1" applyFill="1" applyBorder="1" applyAlignment="1">
      <alignment vertical="center" wrapText="1"/>
    </xf>
    <xf numFmtId="0" fontId="0" fillId="0" borderId="0" xfId="0" applyBorder="1" applyAlignment="1">
      <alignment vertical="center" wrapText="1"/>
    </xf>
  </cellXfs>
  <cellStyles count="19">
    <cellStyle name="ハイパーリンク" xfId="1" builtinId="8" hidden="1"/>
    <cellStyle name="ハイパーリンク" xfId="3" builtinId="8" hidden="1"/>
    <cellStyle name="ハイパーリンク" xfId="5" builtinId="8" hidden="1"/>
    <cellStyle name="ハイパーリンク" xfId="7" builtinId="8" hidden="1"/>
    <cellStyle name="ハイパーリンク" xfId="9" builtinId="8" hidden="1"/>
    <cellStyle name="ハイパーリンク" xfId="11" builtinId="8" hidden="1"/>
    <cellStyle name="ハイパーリンク" xfId="13" builtinId="8" hidden="1"/>
    <cellStyle name="ハイパーリンク" xfId="15" builtinId="8" hidden="1"/>
    <cellStyle name="ハイパーリンク" xfId="17" builtinId="8" hidden="1"/>
    <cellStyle name="標準" xfId="0" builtinId="0"/>
    <cellStyle name="表示済みのハイパーリンク" xfId="2" builtinId="9" hidden="1"/>
    <cellStyle name="表示済みのハイパーリンク" xfId="4" builtinId="9" hidden="1"/>
    <cellStyle name="表示済みのハイパーリンク" xfId="6" builtinId="9" hidden="1"/>
    <cellStyle name="表示済みのハイパーリンク" xfId="8" builtinId="9" hidden="1"/>
    <cellStyle name="表示済みのハイパーリンク" xfId="10" builtinId="9" hidden="1"/>
    <cellStyle name="表示済みのハイパーリンク" xfId="12" builtinId="9" hidden="1"/>
    <cellStyle name="表示済みのハイパーリンク" xfId="14" builtinId="9" hidden="1"/>
    <cellStyle name="表示済みのハイパーリンク" xfId="16" builtinId="9" hidden="1"/>
    <cellStyle name="表示済みのハイパーリンク" xfId="18" builtinId="9" hidden="1"/>
  </cellStyles>
  <dxfs count="9">
    <dxf>
      <fill>
        <patternFill patternType="solid">
          <fgColor indexed="64"/>
          <bgColor theme="0"/>
        </patternFill>
      </fill>
      <alignment horizontal="general" vertical="center" textRotation="0" wrapText="1" indent="0" justifyLastLine="0" shrinkToFit="0" readingOrder="0"/>
      <border diagonalUp="0" diagonalDown="0">
        <left style="thin">
          <color auto="1"/>
        </left>
        <right/>
        <top style="thin">
          <color auto="1"/>
        </top>
        <bottom style="thin">
          <color auto="1"/>
        </bottom>
        <vertical style="thin">
          <color auto="1"/>
        </vertical>
        <horizontal style="thin">
          <color auto="1"/>
        </horizontal>
      </border>
    </dxf>
    <dxf>
      <fill>
        <patternFill patternType="solid">
          <fgColor indexed="64"/>
          <bgColor theme="0"/>
        </patternFill>
      </fill>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fill>
        <patternFill patternType="solid">
          <fgColor indexed="64"/>
          <bgColor theme="0"/>
        </patternFill>
      </fill>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border diagonalUp="0" diagonalDown="0">
        <left style="thin">
          <color auto="1"/>
        </left>
        <right style="thin">
          <color auto="1"/>
        </right>
        <top style="thin">
          <color auto="1"/>
        </top>
        <bottom style="thin">
          <color auto="1"/>
        </bottom>
        <vertical style="thin">
          <color auto="1"/>
        </vertical>
        <horizontal style="thin">
          <color auto="1"/>
        </horizontal>
      </border>
    </dxf>
    <dxf>
      <border diagonalUp="0" diagonalDown="0">
        <left style="thin">
          <color auto="1"/>
        </left>
        <right style="thin">
          <color auto="1"/>
        </right>
        <top style="thin">
          <color auto="1"/>
        </top>
        <bottom style="thin">
          <color auto="1"/>
        </bottom>
        <vertical style="thin">
          <color auto="1"/>
        </vertical>
        <horizontal style="thin">
          <color auto="1"/>
        </horizontal>
      </border>
    </dxf>
    <dxf>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alignment horizontal="general" vertical="center" textRotation="0" wrapText="1" indent="0" justifyLastLine="0" shrinkToFit="0" readingOrder="0"/>
      <border diagonalUp="0" diagonalDown="0">
        <left/>
        <right style="thin">
          <color auto="1"/>
        </right>
        <top style="thin">
          <color auto="1"/>
        </top>
        <bottom style="thin">
          <color auto="1"/>
        </bottom>
        <vertical style="thin">
          <color auto="1"/>
        </vertical>
        <horizontal style="thin">
          <color auto="1"/>
        </horizontal>
      </border>
    </dxf>
    <dxf>
      <alignment horizontal="general" vertical="center" textRotation="0" wrapText="1" indent="0" justifyLastLine="0" shrinkToFit="0" readingOrder="0"/>
    </dxf>
    <dxf>
      <font>
        <b val="0"/>
        <i val="0"/>
        <strike val="0"/>
        <condense val="0"/>
        <extend val="0"/>
        <outline val="0"/>
        <shadow val="0"/>
        <u val="none"/>
        <vertAlign val="baseline"/>
        <sz val="11"/>
        <color theme="1"/>
        <name val="ＭＳ Ｐゴシック"/>
        <scheme val="major"/>
      </font>
      <fill>
        <patternFill patternType="solid">
          <fgColor indexed="64"/>
          <bgColor indexed="47"/>
        </patternFill>
      </fill>
      <alignment horizontal="left" vertical="center" textRotation="0" wrapText="1" indent="0" justifyLastLine="0" shrinkToFit="0" readingOrder="0"/>
      <border diagonalUp="0" diagonalDown="0">
        <left style="thin">
          <color auto="1"/>
        </left>
        <right style="thin">
          <color auto="1"/>
        </right>
        <top/>
        <bottom/>
        <vertical style="thin">
          <color auto="1"/>
        </vertical>
        <horizontal style="thin">
          <color auto="1"/>
        </horizontal>
      </border>
    </dxf>
  </dxfs>
  <tableStyles count="0" defaultTableStyle="TableStyleMedium9" defaultPivotStyle="PivotStyleMedium4"/>
  <colors>
    <indexedColors>
      <rgbColor rgb="00000000"/>
      <rgbColor rgb="00FFFFFF"/>
      <rgbColor rgb="00DD0806"/>
      <rgbColor rgb="001FB714"/>
      <rgbColor rgb="000000D4"/>
      <rgbColor rgb="00FCF305"/>
      <rgbColor rgb="00F20884"/>
      <rgbColor rgb="0000ABEA"/>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8620837707530599E-2"/>
          <c:y val="0.21052992273030999"/>
          <c:w val="0.83103658161852201"/>
          <c:h val="0.368427364778042"/>
        </c:manualLayout>
      </c:layout>
      <c:barChart>
        <c:barDir val="bar"/>
        <c:grouping val="percentStacked"/>
        <c:varyColors val="0"/>
        <c:ser>
          <c:idx val="0"/>
          <c:order val="0"/>
          <c:spPr>
            <a:solidFill>
              <a:srgbClr val="9999FF"/>
            </a:solidFill>
            <a:ln w="25400">
              <a:noFill/>
            </a:ln>
            <a:effectLst>
              <a:outerShdw dist="35921" dir="2700000" algn="br">
                <a:srgbClr val="000000"/>
              </a:outerShdw>
            </a:effectLst>
          </c:spPr>
          <c:invertIfNegative val="0"/>
          <c:val>
            <c:numRef>
              <c:f>太郎坊!$I$11</c:f>
              <c:numCache>
                <c:formatCode>0.0_ </c:formatCode>
                <c:ptCount val="1"/>
                <c:pt idx="0">
                  <c:v>0.74766355140186913</c:v>
                </c:pt>
              </c:numCache>
            </c:numRef>
          </c:val>
        </c:ser>
        <c:ser>
          <c:idx val="1"/>
          <c:order val="1"/>
          <c:spPr>
            <a:solidFill>
              <a:srgbClr val="993366"/>
            </a:solidFill>
            <a:ln w="25400">
              <a:noFill/>
            </a:ln>
            <a:effectLst>
              <a:outerShdw dist="35921" dir="2700000" algn="br">
                <a:srgbClr val="000000"/>
              </a:outerShdw>
            </a:effectLst>
          </c:spPr>
          <c:invertIfNegative val="0"/>
          <c:val>
            <c:numRef>
              <c:f>太郎坊!$J$11</c:f>
              <c:numCache>
                <c:formatCode>0.0_ </c:formatCode>
                <c:ptCount val="1"/>
                <c:pt idx="0">
                  <c:v>3.1775700934579438</c:v>
                </c:pt>
              </c:numCache>
            </c:numRef>
          </c:val>
        </c:ser>
        <c:ser>
          <c:idx val="2"/>
          <c:order val="2"/>
          <c:spPr>
            <a:solidFill>
              <a:srgbClr val="FFFFCC"/>
            </a:solidFill>
            <a:ln w="25400">
              <a:noFill/>
            </a:ln>
            <a:effectLst>
              <a:outerShdw dist="35921" dir="2700000" algn="br">
                <a:srgbClr val="000000"/>
              </a:outerShdw>
            </a:effectLst>
          </c:spPr>
          <c:invertIfNegative val="0"/>
          <c:val>
            <c:numRef>
              <c:f>太郎坊!$K$11</c:f>
              <c:numCache>
                <c:formatCode>0.0_ </c:formatCode>
                <c:ptCount val="1"/>
                <c:pt idx="0">
                  <c:v>96.074766355140184</c:v>
                </c:pt>
              </c:numCache>
            </c:numRef>
          </c:val>
        </c:ser>
        <c:dLbls>
          <c:showLegendKey val="0"/>
          <c:showVal val="0"/>
          <c:showCatName val="0"/>
          <c:showSerName val="0"/>
          <c:showPercent val="0"/>
          <c:showBubbleSize val="0"/>
        </c:dLbls>
        <c:gapWidth val="150"/>
        <c:overlap val="100"/>
        <c:axId val="121400320"/>
        <c:axId val="121583808"/>
      </c:barChart>
      <c:catAx>
        <c:axId val="121400320"/>
        <c:scaling>
          <c:orientation val="minMax"/>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200" b="0" i="0" u="none" strike="noStrike" baseline="0">
                <a:solidFill>
                  <a:srgbClr val="000000"/>
                </a:solidFill>
                <a:latin typeface="ＭＳ Ｐゴシック"/>
                <a:ea typeface="ＭＳ Ｐゴシック"/>
                <a:cs typeface="ＭＳ Ｐゴシック"/>
              </a:defRPr>
            </a:pPr>
            <a:endParaRPr lang="ja-JP"/>
          </a:p>
        </c:txPr>
        <c:crossAx val="121583808"/>
        <c:crosses val="autoZero"/>
        <c:auto val="1"/>
        <c:lblAlgn val="ctr"/>
        <c:lblOffset val="100"/>
        <c:tickLblSkip val="1"/>
        <c:tickMarkSkip val="1"/>
        <c:noMultiLvlLbl val="0"/>
      </c:catAx>
      <c:valAx>
        <c:axId val="121583808"/>
        <c:scaling>
          <c:orientation val="minMax"/>
        </c:scaling>
        <c:delete val="0"/>
        <c:axPos val="b"/>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200" b="0" i="0" u="none" strike="noStrike" baseline="0">
                <a:solidFill>
                  <a:srgbClr val="000000"/>
                </a:solidFill>
                <a:latin typeface="ＭＳ Ｐゴシック"/>
                <a:ea typeface="ＭＳ Ｐゴシック"/>
                <a:cs typeface="ＭＳ Ｐゴシック"/>
              </a:defRPr>
            </a:pPr>
            <a:endParaRPr lang="ja-JP"/>
          </a:p>
        </c:txPr>
        <c:crossAx val="121400320"/>
        <c:crosses val="autoZero"/>
        <c:crossBetween val="between"/>
      </c:valAx>
      <c:spPr>
        <a:solidFill>
          <a:srgbClr val="CDCDCD"/>
        </a:solidFill>
        <a:ln w="12700">
          <a:solidFill>
            <a:srgbClr val="808080"/>
          </a:solidFill>
          <a:prstDash val="solid"/>
        </a:ln>
      </c:spPr>
    </c:plotArea>
    <c:legend>
      <c:legendPos val="r"/>
      <c:layout>
        <c:manualLayout>
          <c:xMode val="edge"/>
          <c:yMode val="edge"/>
          <c:x val="0.93103683417842698"/>
          <c:y val="0.29825072386793899"/>
          <c:w val="4.8275983994436902E-2"/>
          <c:h val="0.438604005688146"/>
        </c:manualLayout>
      </c:layout>
      <c:overlay val="0"/>
      <c:spPr>
        <a:solidFill>
          <a:srgbClr val="FFFFFF"/>
        </a:solidFill>
        <a:ln w="25400">
          <a:noFill/>
        </a:ln>
      </c:spPr>
      <c:txPr>
        <a:bodyPr/>
        <a:lstStyle/>
        <a:p>
          <a:pPr>
            <a:defRPr sz="18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200" b="0" i="0" u="none" strike="noStrike" baseline="0">
          <a:solidFill>
            <a:srgbClr val="000000"/>
          </a:solidFill>
          <a:latin typeface="ＭＳ Ｐゴシック"/>
          <a:ea typeface="ＭＳ Ｐゴシック"/>
          <a:cs typeface="ＭＳ Ｐゴシック"/>
        </a:defRPr>
      </a:pPr>
      <a:endParaRPr lang="ja-JP"/>
    </a:p>
  </c:txPr>
  <c:printSettings>
    <c:headerFooter/>
    <c:pageMargins b="0.75" l="0.7" r="0.7" t="0.75" header="0.51200000000000001" footer="0.51200000000000001"/>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8620837707530599E-2"/>
          <c:y val="0.29268554108893602"/>
          <c:w val="0.83103658161852201"/>
          <c:h val="0.51219969690563905"/>
        </c:manualLayout>
      </c:layout>
      <c:barChart>
        <c:barDir val="bar"/>
        <c:grouping val="percentStacked"/>
        <c:varyColors val="0"/>
        <c:ser>
          <c:idx val="0"/>
          <c:order val="0"/>
          <c:spPr>
            <a:solidFill>
              <a:srgbClr val="9999FF"/>
            </a:solidFill>
            <a:ln w="25400">
              <a:noFill/>
            </a:ln>
            <a:effectLst>
              <a:outerShdw dist="35921" dir="2700000" algn="br">
                <a:srgbClr val="000000"/>
              </a:outerShdw>
            </a:effectLst>
          </c:spPr>
          <c:invertIfNegative val="0"/>
          <c:val>
            <c:numRef>
              <c:f>太郎坊!$I$35</c:f>
              <c:numCache>
                <c:formatCode>0.0_ </c:formatCode>
                <c:ptCount val="1"/>
                <c:pt idx="0">
                  <c:v>2.1897810218978102</c:v>
                </c:pt>
              </c:numCache>
            </c:numRef>
          </c:val>
        </c:ser>
        <c:ser>
          <c:idx val="1"/>
          <c:order val="1"/>
          <c:spPr>
            <a:solidFill>
              <a:srgbClr val="993366"/>
            </a:solidFill>
            <a:ln w="25400">
              <a:noFill/>
            </a:ln>
            <a:effectLst>
              <a:outerShdw dist="35921" dir="2700000" algn="br">
                <a:srgbClr val="000000"/>
              </a:outerShdw>
            </a:effectLst>
          </c:spPr>
          <c:invertIfNegative val="0"/>
          <c:val>
            <c:numRef>
              <c:f>太郎坊!$J$35</c:f>
              <c:numCache>
                <c:formatCode>0.0_ </c:formatCode>
                <c:ptCount val="1"/>
                <c:pt idx="0">
                  <c:v>12.652068126520682</c:v>
                </c:pt>
              </c:numCache>
            </c:numRef>
          </c:val>
        </c:ser>
        <c:ser>
          <c:idx val="2"/>
          <c:order val="2"/>
          <c:spPr>
            <a:solidFill>
              <a:srgbClr val="FFFFCC"/>
            </a:solidFill>
            <a:ln w="25400">
              <a:noFill/>
            </a:ln>
            <a:effectLst>
              <a:outerShdw dist="35921" dir="2700000" algn="br">
                <a:srgbClr val="000000"/>
              </a:outerShdw>
            </a:effectLst>
          </c:spPr>
          <c:invertIfNegative val="0"/>
          <c:val>
            <c:numRef>
              <c:f>太郎坊!$K$35</c:f>
              <c:numCache>
                <c:formatCode>0.0_ </c:formatCode>
                <c:ptCount val="1"/>
                <c:pt idx="0">
                  <c:v>85.15815085158151</c:v>
                </c:pt>
              </c:numCache>
            </c:numRef>
          </c:val>
        </c:ser>
        <c:dLbls>
          <c:showLegendKey val="0"/>
          <c:showVal val="0"/>
          <c:showCatName val="0"/>
          <c:showSerName val="0"/>
          <c:showPercent val="0"/>
          <c:showBubbleSize val="0"/>
        </c:dLbls>
        <c:gapWidth val="150"/>
        <c:overlap val="100"/>
        <c:axId val="127029248"/>
        <c:axId val="126964800"/>
      </c:barChart>
      <c:catAx>
        <c:axId val="127029248"/>
        <c:scaling>
          <c:orientation val="minMax"/>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200" b="0" i="0" u="none" strike="noStrike" baseline="0">
                <a:solidFill>
                  <a:srgbClr val="000000"/>
                </a:solidFill>
                <a:latin typeface="ＭＳ Ｐゴシック"/>
                <a:ea typeface="ＭＳ Ｐゴシック"/>
                <a:cs typeface="ＭＳ Ｐゴシック"/>
              </a:defRPr>
            </a:pPr>
            <a:endParaRPr lang="ja-JP"/>
          </a:p>
        </c:txPr>
        <c:crossAx val="126964800"/>
        <c:crosses val="autoZero"/>
        <c:auto val="1"/>
        <c:lblAlgn val="ctr"/>
        <c:lblOffset val="100"/>
        <c:tickLblSkip val="1"/>
        <c:tickMarkSkip val="1"/>
        <c:noMultiLvlLbl val="0"/>
      </c:catAx>
      <c:valAx>
        <c:axId val="126964800"/>
        <c:scaling>
          <c:orientation val="minMax"/>
        </c:scaling>
        <c:delete val="0"/>
        <c:axPos val="b"/>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200" b="0" i="0" u="none" strike="noStrike" baseline="0">
                <a:solidFill>
                  <a:srgbClr val="000000"/>
                </a:solidFill>
                <a:latin typeface="ＭＳ Ｐゴシック"/>
                <a:ea typeface="ＭＳ Ｐゴシック"/>
                <a:cs typeface="ＭＳ Ｐゴシック"/>
              </a:defRPr>
            </a:pPr>
            <a:endParaRPr lang="ja-JP"/>
          </a:p>
        </c:txPr>
        <c:crossAx val="127029248"/>
        <c:crosses val="autoZero"/>
        <c:crossBetween val="between"/>
      </c:valAx>
      <c:spPr>
        <a:solidFill>
          <a:srgbClr val="CDCDCD"/>
        </a:solidFill>
        <a:ln w="12700">
          <a:solidFill>
            <a:srgbClr val="808080"/>
          </a:solidFill>
          <a:prstDash val="solid"/>
        </a:ln>
      </c:spPr>
    </c:plotArea>
    <c:legend>
      <c:legendPos val="r"/>
      <c:layout>
        <c:manualLayout>
          <c:xMode val="edge"/>
          <c:yMode val="edge"/>
          <c:x val="0.93103683417842698"/>
          <c:y val="0.414637849875993"/>
          <c:w val="4.8275983994436902E-2"/>
          <c:h val="0.60976154393528403"/>
        </c:manualLayout>
      </c:layout>
      <c:overlay val="0"/>
      <c:spPr>
        <a:solidFill>
          <a:srgbClr val="FFFFFF"/>
        </a:solidFill>
        <a:ln w="25400">
          <a:noFill/>
        </a:ln>
      </c:spPr>
      <c:txPr>
        <a:bodyPr/>
        <a:lstStyle/>
        <a:p>
          <a:pPr>
            <a:defRPr sz="18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200" b="0" i="0" u="none" strike="noStrike" baseline="0">
          <a:solidFill>
            <a:srgbClr val="000000"/>
          </a:solidFill>
          <a:latin typeface="ＭＳ Ｐゴシック"/>
          <a:ea typeface="ＭＳ Ｐゴシック"/>
          <a:cs typeface="ＭＳ Ｐゴシック"/>
        </a:defRPr>
      </a:pPr>
      <a:endParaRPr lang="ja-JP"/>
    </a:p>
  </c:txPr>
  <c:printSettings>
    <c:headerFooter/>
    <c:pageMargins b="0.75" l="0.7" r="0.7" t="0.75" header="0.51200000000000001" footer="0.51200000000000001"/>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8273259721649604E-2"/>
          <c:y val="0.28571843782607098"/>
          <c:w val="0.81124696845724797"/>
          <c:h val="0.50000726619562297"/>
        </c:manualLayout>
      </c:layout>
      <c:barChart>
        <c:barDir val="bar"/>
        <c:grouping val="percentStacked"/>
        <c:varyColors val="0"/>
        <c:ser>
          <c:idx val="0"/>
          <c:order val="0"/>
          <c:spPr>
            <a:solidFill>
              <a:srgbClr val="9999FF"/>
            </a:solidFill>
            <a:ln w="25400">
              <a:noFill/>
            </a:ln>
            <a:effectLst>
              <a:outerShdw dist="35921" dir="2700000" algn="br">
                <a:srgbClr val="000000"/>
              </a:outerShdw>
            </a:effectLst>
          </c:spPr>
          <c:invertIfNegative val="0"/>
          <c:val>
            <c:numRef>
              <c:f>須走馬返!$I$8</c:f>
              <c:numCache>
                <c:formatCode>0.0_ </c:formatCode>
                <c:ptCount val="1"/>
                <c:pt idx="0">
                  <c:v>1.4538558786346396</c:v>
                </c:pt>
              </c:numCache>
            </c:numRef>
          </c:val>
        </c:ser>
        <c:ser>
          <c:idx val="1"/>
          <c:order val="1"/>
          <c:spPr>
            <a:solidFill>
              <a:srgbClr val="993366"/>
            </a:solidFill>
            <a:ln w="25400">
              <a:noFill/>
            </a:ln>
            <a:effectLst>
              <a:outerShdw dist="35921" dir="2700000" algn="br">
                <a:srgbClr val="000000"/>
              </a:outerShdw>
            </a:effectLst>
          </c:spPr>
          <c:invertIfNegative val="0"/>
          <c:val>
            <c:numRef>
              <c:f>須走馬返!$J$8</c:f>
              <c:numCache>
                <c:formatCode>0.0_ </c:formatCode>
                <c:ptCount val="1"/>
                <c:pt idx="0">
                  <c:v>8.8495575221238933</c:v>
                </c:pt>
              </c:numCache>
            </c:numRef>
          </c:val>
        </c:ser>
        <c:ser>
          <c:idx val="2"/>
          <c:order val="2"/>
          <c:spPr>
            <a:solidFill>
              <a:srgbClr val="FFFFCC"/>
            </a:solidFill>
            <a:ln w="25400">
              <a:noFill/>
            </a:ln>
            <a:effectLst>
              <a:outerShdw dist="35921" dir="2700000" algn="br">
                <a:srgbClr val="000000"/>
              </a:outerShdw>
            </a:effectLst>
          </c:spPr>
          <c:invertIfNegative val="0"/>
          <c:val>
            <c:numRef>
              <c:f>須走馬返!$K$8</c:f>
              <c:numCache>
                <c:formatCode>0.0_ </c:formatCode>
                <c:ptCount val="1"/>
                <c:pt idx="0">
                  <c:v>89.696586599241471</c:v>
                </c:pt>
              </c:numCache>
            </c:numRef>
          </c:val>
        </c:ser>
        <c:dLbls>
          <c:showLegendKey val="0"/>
          <c:showVal val="0"/>
          <c:showCatName val="0"/>
          <c:showSerName val="0"/>
          <c:showPercent val="0"/>
          <c:showBubbleSize val="0"/>
        </c:dLbls>
        <c:gapWidth val="150"/>
        <c:overlap val="100"/>
        <c:axId val="127032832"/>
        <c:axId val="126967104"/>
      </c:barChart>
      <c:catAx>
        <c:axId val="127032832"/>
        <c:scaling>
          <c:orientation val="minMax"/>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ＭＳ Ｐゴシック"/>
                <a:ea typeface="ＭＳ Ｐゴシック"/>
                <a:cs typeface="ＭＳ Ｐゴシック"/>
              </a:defRPr>
            </a:pPr>
            <a:endParaRPr lang="ja-JP"/>
          </a:p>
        </c:txPr>
        <c:crossAx val="126967104"/>
        <c:crosses val="autoZero"/>
        <c:auto val="1"/>
        <c:lblAlgn val="ctr"/>
        <c:lblOffset val="100"/>
        <c:tickLblSkip val="1"/>
        <c:tickMarkSkip val="1"/>
        <c:noMultiLvlLbl val="0"/>
      </c:catAx>
      <c:valAx>
        <c:axId val="126967104"/>
        <c:scaling>
          <c:orientation val="minMax"/>
        </c:scaling>
        <c:delete val="0"/>
        <c:axPos val="b"/>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ＭＳ Ｐゴシック"/>
                <a:ea typeface="ＭＳ Ｐゴシック"/>
                <a:cs typeface="ＭＳ Ｐゴシック"/>
              </a:defRPr>
            </a:pPr>
            <a:endParaRPr lang="ja-JP"/>
          </a:p>
        </c:txPr>
        <c:crossAx val="127032832"/>
        <c:crosses val="autoZero"/>
        <c:crossBetween val="between"/>
      </c:valAx>
      <c:spPr>
        <a:solidFill>
          <a:srgbClr val="CDCDCD"/>
        </a:solidFill>
        <a:ln w="12700">
          <a:solidFill>
            <a:srgbClr val="808080"/>
          </a:solidFill>
          <a:prstDash val="solid"/>
        </a:ln>
      </c:spPr>
    </c:plotArea>
    <c:legend>
      <c:legendPos val="r"/>
      <c:layout>
        <c:manualLayout>
          <c:xMode val="edge"/>
          <c:yMode val="edge"/>
          <c:x val="0.92369704329290603"/>
          <c:y val="0.40476778692026699"/>
          <c:w val="5.2208963316555598E-2"/>
          <c:h val="0.59524674547098"/>
        </c:manualLayout>
      </c:layout>
      <c:overlay val="0"/>
      <c:spPr>
        <a:solidFill>
          <a:srgbClr val="FFFFFF"/>
        </a:solidFill>
        <a:ln w="25400">
          <a:noFill/>
        </a:ln>
      </c:spPr>
      <c:txPr>
        <a:bodyPr/>
        <a:lstStyle/>
        <a:p>
          <a:pPr>
            <a:defRPr sz="1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printSettings>
    <c:headerFooter/>
    <c:pageMargins b="0.75" l="0.7" r="0.7" t="0.75" header="0.51200000000000001" footer="0.51200000000000001"/>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571134372466999E-2"/>
          <c:y val="0.24630852909429299"/>
          <c:w val="0.82605306329820904"/>
          <c:h val="0.56650961691687396"/>
        </c:manualLayout>
      </c:layout>
      <c:barChart>
        <c:barDir val="bar"/>
        <c:grouping val="percentStacked"/>
        <c:varyColors val="0"/>
        <c:ser>
          <c:idx val="0"/>
          <c:order val="0"/>
          <c:spPr>
            <a:solidFill>
              <a:srgbClr val="9999FF"/>
            </a:solidFill>
            <a:ln w="25400">
              <a:noFill/>
            </a:ln>
            <a:effectLst>
              <a:outerShdw dist="35921" dir="2700000" algn="br">
                <a:srgbClr val="000000"/>
              </a:outerShdw>
            </a:effectLst>
          </c:spPr>
          <c:invertIfNegative val="0"/>
          <c:val>
            <c:numRef>
              <c:f>須走馬返!$I$10</c:f>
              <c:numCache>
                <c:formatCode>0.0_ </c:formatCode>
                <c:ptCount val="1"/>
                <c:pt idx="0">
                  <c:v>1.1494252873563218</c:v>
                </c:pt>
              </c:numCache>
            </c:numRef>
          </c:val>
        </c:ser>
        <c:ser>
          <c:idx val="1"/>
          <c:order val="1"/>
          <c:spPr>
            <a:solidFill>
              <a:srgbClr val="993366"/>
            </a:solidFill>
            <a:ln w="25400">
              <a:noFill/>
            </a:ln>
            <a:effectLst>
              <a:outerShdw dist="35921" dir="2700000" algn="br">
                <a:srgbClr val="000000"/>
              </a:outerShdw>
            </a:effectLst>
          </c:spPr>
          <c:invertIfNegative val="0"/>
          <c:val>
            <c:numRef>
              <c:f>須走馬返!$J$10</c:f>
              <c:numCache>
                <c:formatCode>0.0_ </c:formatCode>
                <c:ptCount val="1"/>
                <c:pt idx="0">
                  <c:v>4.5092838196286475</c:v>
                </c:pt>
              </c:numCache>
            </c:numRef>
          </c:val>
        </c:ser>
        <c:ser>
          <c:idx val="2"/>
          <c:order val="2"/>
          <c:spPr>
            <a:solidFill>
              <a:srgbClr val="FFFFCC"/>
            </a:solidFill>
            <a:ln w="25400">
              <a:noFill/>
            </a:ln>
            <a:effectLst>
              <a:outerShdw dist="35921" dir="2700000" algn="br">
                <a:srgbClr val="000000"/>
              </a:outerShdw>
            </a:effectLst>
          </c:spPr>
          <c:invertIfNegative val="0"/>
          <c:val>
            <c:numRef>
              <c:f>須走馬返!$K$10</c:f>
              <c:numCache>
                <c:formatCode>0.0_ </c:formatCode>
                <c:ptCount val="1"/>
                <c:pt idx="0">
                  <c:v>94.341290893015028</c:v>
                </c:pt>
              </c:numCache>
            </c:numRef>
          </c:val>
        </c:ser>
        <c:dLbls>
          <c:showLegendKey val="0"/>
          <c:showVal val="0"/>
          <c:showCatName val="0"/>
          <c:showSerName val="0"/>
          <c:showPercent val="0"/>
          <c:showBubbleSize val="0"/>
        </c:dLbls>
        <c:gapWidth val="150"/>
        <c:overlap val="100"/>
        <c:axId val="135602688"/>
        <c:axId val="135660672"/>
      </c:barChart>
      <c:catAx>
        <c:axId val="135602688"/>
        <c:scaling>
          <c:orientation val="minMax"/>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ＭＳ Ｐゴシック"/>
                <a:ea typeface="ＭＳ Ｐゴシック"/>
                <a:cs typeface="ＭＳ Ｐゴシック"/>
              </a:defRPr>
            </a:pPr>
            <a:endParaRPr lang="ja-JP"/>
          </a:p>
        </c:txPr>
        <c:crossAx val="135660672"/>
        <c:crosses val="autoZero"/>
        <c:auto val="1"/>
        <c:lblAlgn val="ctr"/>
        <c:lblOffset val="100"/>
        <c:tickLblSkip val="1"/>
        <c:tickMarkSkip val="1"/>
        <c:noMultiLvlLbl val="0"/>
      </c:catAx>
      <c:valAx>
        <c:axId val="135660672"/>
        <c:scaling>
          <c:orientation val="minMax"/>
        </c:scaling>
        <c:delete val="0"/>
        <c:axPos val="b"/>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ＭＳ Ｐゴシック"/>
                <a:ea typeface="ＭＳ Ｐゴシック"/>
                <a:cs typeface="ＭＳ Ｐゴシック"/>
              </a:defRPr>
            </a:pPr>
            <a:endParaRPr lang="ja-JP"/>
          </a:p>
        </c:txPr>
        <c:crossAx val="135602688"/>
        <c:crosses val="autoZero"/>
        <c:crossBetween val="between"/>
      </c:valAx>
      <c:spPr>
        <a:solidFill>
          <a:srgbClr val="CDCDCD"/>
        </a:solidFill>
        <a:ln w="12700">
          <a:solidFill>
            <a:srgbClr val="808080"/>
          </a:solidFill>
          <a:prstDash val="solid"/>
        </a:ln>
      </c:spPr>
    </c:plotArea>
    <c:legend>
      <c:legendPos val="r"/>
      <c:layout>
        <c:manualLayout>
          <c:xMode val="edge"/>
          <c:yMode val="edge"/>
          <c:x val="0.93725251412681398"/>
          <c:y val="0.27093938200372197"/>
          <c:w val="5.1628316456138003E-2"/>
          <c:h val="0.61577132273573199"/>
        </c:manualLayout>
      </c:layout>
      <c:overlay val="0"/>
      <c:spPr>
        <a:solidFill>
          <a:srgbClr val="FFFFFF"/>
        </a:solidFill>
        <a:ln w="25400">
          <a:noFill/>
        </a:ln>
      </c:spPr>
      <c:txPr>
        <a:bodyPr/>
        <a:lstStyle/>
        <a:p>
          <a:pPr>
            <a:defRPr sz="1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printSettings>
    <c:headerFooter/>
    <c:pageMargins b="0.75" l="0.7" r="0.7" t="0.75" header="0.51200000000000001" footer="0.51200000000000001"/>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7609561752988E-2"/>
          <c:y val="0.129032766163551"/>
          <c:w val="0.80876494023904399"/>
          <c:h val="0.67742202235864402"/>
        </c:manualLayout>
      </c:layout>
      <c:barChart>
        <c:barDir val="bar"/>
        <c:grouping val="percentStacked"/>
        <c:varyColors val="0"/>
        <c:ser>
          <c:idx val="0"/>
          <c:order val="0"/>
          <c:spPr>
            <a:solidFill>
              <a:srgbClr val="9999FF"/>
            </a:solidFill>
            <a:ln w="25400">
              <a:noFill/>
            </a:ln>
            <a:effectLst>
              <a:outerShdw dist="35921" dir="2700000" algn="br">
                <a:srgbClr val="000000"/>
              </a:outerShdw>
            </a:effectLst>
          </c:spPr>
          <c:invertIfNegative val="0"/>
          <c:val>
            <c:numRef>
              <c:f>須走馬返!$I$12</c:f>
              <c:numCache>
                <c:formatCode>0.0_ </c:formatCode>
                <c:ptCount val="1"/>
                <c:pt idx="0">
                  <c:v>1.5734265734265733</c:v>
                </c:pt>
              </c:numCache>
            </c:numRef>
          </c:val>
        </c:ser>
        <c:ser>
          <c:idx val="1"/>
          <c:order val="1"/>
          <c:spPr>
            <a:solidFill>
              <a:srgbClr val="993366"/>
            </a:solidFill>
            <a:ln w="25400">
              <a:noFill/>
            </a:ln>
            <a:effectLst>
              <a:outerShdw dist="35921" dir="2700000" algn="br">
                <a:srgbClr val="000000"/>
              </a:outerShdw>
            </a:effectLst>
          </c:spPr>
          <c:invertIfNegative val="0"/>
          <c:val>
            <c:numRef>
              <c:f>須走馬返!$J$12</c:f>
              <c:numCache>
                <c:formatCode>0.0_ </c:formatCode>
                <c:ptCount val="1"/>
                <c:pt idx="0">
                  <c:v>9.615384615384615</c:v>
                </c:pt>
              </c:numCache>
            </c:numRef>
          </c:val>
        </c:ser>
        <c:ser>
          <c:idx val="2"/>
          <c:order val="2"/>
          <c:spPr>
            <a:solidFill>
              <a:srgbClr val="FFFFCC"/>
            </a:solidFill>
            <a:ln w="25400">
              <a:noFill/>
            </a:ln>
            <a:effectLst>
              <a:outerShdw dist="35921" dir="2700000" algn="br">
                <a:srgbClr val="000000"/>
              </a:outerShdw>
            </a:effectLst>
          </c:spPr>
          <c:invertIfNegative val="0"/>
          <c:val>
            <c:numRef>
              <c:f>須走馬返!$K$12</c:f>
              <c:numCache>
                <c:formatCode>0.0_ </c:formatCode>
                <c:ptCount val="1"/>
                <c:pt idx="0">
                  <c:v>88.811188811188813</c:v>
                </c:pt>
              </c:numCache>
            </c:numRef>
          </c:val>
        </c:ser>
        <c:dLbls>
          <c:showLegendKey val="0"/>
          <c:showVal val="0"/>
          <c:showCatName val="0"/>
          <c:showSerName val="0"/>
          <c:showPercent val="0"/>
          <c:showBubbleSize val="0"/>
        </c:dLbls>
        <c:gapWidth val="150"/>
        <c:overlap val="100"/>
        <c:axId val="135603200"/>
        <c:axId val="135662400"/>
      </c:barChart>
      <c:catAx>
        <c:axId val="135603200"/>
        <c:scaling>
          <c:orientation val="minMax"/>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ＭＳ Ｐゴシック"/>
                <a:ea typeface="ＭＳ Ｐゴシック"/>
                <a:cs typeface="ＭＳ Ｐゴシック"/>
              </a:defRPr>
            </a:pPr>
            <a:endParaRPr lang="ja-JP"/>
          </a:p>
        </c:txPr>
        <c:crossAx val="135662400"/>
        <c:crosses val="autoZero"/>
        <c:auto val="1"/>
        <c:lblAlgn val="ctr"/>
        <c:lblOffset val="100"/>
        <c:tickLblSkip val="1"/>
        <c:tickMarkSkip val="1"/>
        <c:noMultiLvlLbl val="0"/>
      </c:catAx>
      <c:valAx>
        <c:axId val="135662400"/>
        <c:scaling>
          <c:orientation val="minMax"/>
        </c:scaling>
        <c:delete val="0"/>
        <c:axPos val="b"/>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ＭＳ Ｐゴシック"/>
                <a:ea typeface="ＭＳ Ｐゴシック"/>
                <a:cs typeface="ＭＳ Ｐゴシック"/>
              </a:defRPr>
            </a:pPr>
            <a:endParaRPr lang="ja-JP"/>
          </a:p>
        </c:txPr>
        <c:crossAx val="135603200"/>
        <c:crosses val="autoZero"/>
        <c:crossBetween val="between"/>
      </c:valAx>
      <c:spPr>
        <a:solidFill>
          <a:srgbClr val="CDCDCD"/>
        </a:solidFill>
        <a:ln w="12700">
          <a:solidFill>
            <a:srgbClr val="808080"/>
          </a:solidFill>
          <a:prstDash val="solid"/>
        </a:ln>
      </c:spPr>
    </c:plotArea>
    <c:legend>
      <c:legendPos val="r"/>
      <c:layout>
        <c:manualLayout>
          <c:xMode val="edge"/>
          <c:yMode val="edge"/>
          <c:x val="0.920318725099602"/>
          <c:y val="0.38709829849065402"/>
          <c:w val="5.1792828685259001E-2"/>
          <c:h val="0.80645478852219499"/>
        </c:manualLayout>
      </c:layout>
      <c:overlay val="0"/>
      <c:spPr>
        <a:solidFill>
          <a:srgbClr val="FFFFFF"/>
        </a:solidFill>
        <a:ln w="25400">
          <a:noFill/>
        </a:ln>
      </c:spPr>
      <c:txPr>
        <a:bodyPr/>
        <a:lstStyle/>
        <a:p>
          <a:pPr>
            <a:defRPr sz="1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printSettings>
    <c:headerFooter/>
    <c:pageMargins b="0.75" l="0.7" r="0.7" t="0.75" header="0.51200000000000001" footer="0.51200000000000001"/>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7729083665338599E-2"/>
          <c:y val="0.28571843782607098"/>
          <c:w val="0.81274900398406402"/>
          <c:h val="0.50000726619562297"/>
        </c:manualLayout>
      </c:layout>
      <c:barChart>
        <c:barDir val="bar"/>
        <c:grouping val="percentStacked"/>
        <c:varyColors val="0"/>
        <c:ser>
          <c:idx val="0"/>
          <c:order val="0"/>
          <c:spPr>
            <a:solidFill>
              <a:srgbClr val="9999FF"/>
            </a:solidFill>
            <a:ln w="25400">
              <a:noFill/>
            </a:ln>
            <a:effectLst>
              <a:outerShdw dist="35921" dir="2700000" algn="br">
                <a:srgbClr val="000000"/>
              </a:outerShdw>
            </a:effectLst>
          </c:spPr>
          <c:invertIfNegative val="0"/>
          <c:val>
            <c:numRef>
              <c:f>須走馬返!$I$14</c:f>
              <c:numCache>
                <c:formatCode>0.0_ </c:formatCode>
                <c:ptCount val="1"/>
                <c:pt idx="0">
                  <c:v>1.9562715765247412</c:v>
                </c:pt>
              </c:numCache>
            </c:numRef>
          </c:val>
        </c:ser>
        <c:ser>
          <c:idx val="1"/>
          <c:order val="1"/>
          <c:spPr>
            <a:solidFill>
              <a:srgbClr val="993366"/>
            </a:solidFill>
            <a:ln w="25400">
              <a:noFill/>
            </a:ln>
            <a:effectLst>
              <a:outerShdw dist="35921" dir="2700000" algn="br">
                <a:srgbClr val="000000"/>
              </a:outerShdw>
            </a:effectLst>
          </c:spPr>
          <c:invertIfNegative val="0"/>
          <c:val>
            <c:numRef>
              <c:f>須走馬返!$J$14</c:f>
              <c:numCache>
                <c:formatCode>0.0_ </c:formatCode>
                <c:ptCount val="1"/>
                <c:pt idx="0">
                  <c:v>9.5512082853855009</c:v>
                </c:pt>
              </c:numCache>
            </c:numRef>
          </c:val>
        </c:ser>
        <c:ser>
          <c:idx val="2"/>
          <c:order val="2"/>
          <c:spPr>
            <a:solidFill>
              <a:srgbClr val="FFFFCC"/>
            </a:solidFill>
            <a:ln w="25400">
              <a:noFill/>
            </a:ln>
            <a:effectLst>
              <a:outerShdw dist="35921" dir="2700000" algn="br">
                <a:srgbClr val="000000"/>
              </a:outerShdw>
            </a:effectLst>
          </c:spPr>
          <c:invertIfNegative val="0"/>
          <c:val>
            <c:numRef>
              <c:f>須走馬返!$K$14</c:f>
              <c:numCache>
                <c:formatCode>0.0_ </c:formatCode>
                <c:ptCount val="1"/>
                <c:pt idx="0">
                  <c:v>88.492520138089759</c:v>
                </c:pt>
              </c:numCache>
            </c:numRef>
          </c:val>
        </c:ser>
        <c:dLbls>
          <c:showLegendKey val="0"/>
          <c:showVal val="0"/>
          <c:showCatName val="0"/>
          <c:showSerName val="0"/>
          <c:showPercent val="0"/>
          <c:showBubbleSize val="0"/>
        </c:dLbls>
        <c:gapWidth val="150"/>
        <c:overlap val="100"/>
        <c:axId val="135603712"/>
        <c:axId val="135664128"/>
      </c:barChart>
      <c:catAx>
        <c:axId val="135603712"/>
        <c:scaling>
          <c:orientation val="minMax"/>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ＭＳ Ｐゴシック"/>
                <a:ea typeface="ＭＳ Ｐゴシック"/>
                <a:cs typeface="ＭＳ Ｐゴシック"/>
              </a:defRPr>
            </a:pPr>
            <a:endParaRPr lang="ja-JP"/>
          </a:p>
        </c:txPr>
        <c:crossAx val="135664128"/>
        <c:crosses val="autoZero"/>
        <c:auto val="1"/>
        <c:lblAlgn val="ctr"/>
        <c:lblOffset val="100"/>
        <c:tickLblSkip val="1"/>
        <c:tickMarkSkip val="1"/>
        <c:noMultiLvlLbl val="0"/>
      </c:catAx>
      <c:valAx>
        <c:axId val="135664128"/>
        <c:scaling>
          <c:orientation val="minMax"/>
        </c:scaling>
        <c:delete val="0"/>
        <c:axPos val="b"/>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ＭＳ Ｐゴシック"/>
                <a:ea typeface="ＭＳ Ｐゴシック"/>
                <a:cs typeface="ＭＳ Ｐゴシック"/>
              </a:defRPr>
            </a:pPr>
            <a:endParaRPr lang="ja-JP"/>
          </a:p>
        </c:txPr>
        <c:crossAx val="135603712"/>
        <c:crosses val="autoZero"/>
        <c:crossBetween val="between"/>
      </c:valAx>
      <c:spPr>
        <a:solidFill>
          <a:srgbClr val="CDCDCD"/>
        </a:solidFill>
        <a:ln w="12700">
          <a:solidFill>
            <a:srgbClr val="808080"/>
          </a:solidFill>
          <a:prstDash val="solid"/>
        </a:ln>
      </c:spPr>
    </c:plotArea>
    <c:legend>
      <c:legendPos val="r"/>
      <c:layout>
        <c:manualLayout>
          <c:xMode val="edge"/>
          <c:yMode val="edge"/>
          <c:x val="0.88446215139442197"/>
          <c:y val="0.333338177463749"/>
          <c:w val="5.1792828685259001E-2"/>
          <c:h val="0.59524674547098"/>
        </c:manualLayout>
      </c:layout>
      <c:overlay val="0"/>
      <c:spPr>
        <a:solidFill>
          <a:srgbClr val="FFFFFF"/>
        </a:solidFill>
        <a:ln w="25400">
          <a:noFill/>
        </a:ln>
      </c:spPr>
      <c:txPr>
        <a:bodyPr/>
        <a:lstStyle/>
        <a:p>
          <a:pPr>
            <a:defRPr sz="1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printSettings>
    <c:headerFooter/>
    <c:pageMargins b="0.75" l="0.7" r="0.7" t="0.75" header="0.51200000000000001" footer="0.51200000000000001"/>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7729083665338599E-2"/>
          <c:y val="0.266668113433775"/>
          <c:w val="0.81274900398406402"/>
          <c:h val="0.46666919850910599"/>
        </c:manualLayout>
      </c:layout>
      <c:barChart>
        <c:barDir val="bar"/>
        <c:grouping val="percentStacked"/>
        <c:varyColors val="0"/>
        <c:ser>
          <c:idx val="0"/>
          <c:order val="0"/>
          <c:spPr>
            <a:solidFill>
              <a:srgbClr val="9999FF"/>
            </a:solidFill>
            <a:ln w="25400">
              <a:noFill/>
            </a:ln>
            <a:effectLst>
              <a:outerShdw dist="35921" dir="2700000" algn="br">
                <a:srgbClr val="000000"/>
              </a:outerShdw>
            </a:effectLst>
          </c:spPr>
          <c:invertIfNegative val="0"/>
          <c:val>
            <c:numRef>
              <c:f>須走馬返!$I$16</c:f>
              <c:numCache>
                <c:formatCode>0.0_ </c:formatCode>
                <c:ptCount val="1"/>
                <c:pt idx="0">
                  <c:v>1.4834205933682374</c:v>
                </c:pt>
              </c:numCache>
            </c:numRef>
          </c:val>
        </c:ser>
        <c:ser>
          <c:idx val="1"/>
          <c:order val="1"/>
          <c:spPr>
            <a:solidFill>
              <a:srgbClr val="993366"/>
            </a:solidFill>
            <a:ln w="25400">
              <a:noFill/>
            </a:ln>
            <a:effectLst>
              <a:outerShdw dist="35921" dir="2700000" algn="br">
                <a:srgbClr val="000000"/>
              </a:outerShdw>
            </a:effectLst>
          </c:spPr>
          <c:invertIfNegative val="0"/>
          <c:val>
            <c:numRef>
              <c:f>須走馬返!$J$16</c:f>
              <c:numCache>
                <c:formatCode>0.0_ </c:formatCode>
                <c:ptCount val="1"/>
                <c:pt idx="0">
                  <c:v>4.4502617801047117</c:v>
                </c:pt>
              </c:numCache>
            </c:numRef>
          </c:val>
        </c:ser>
        <c:ser>
          <c:idx val="2"/>
          <c:order val="2"/>
          <c:spPr>
            <a:solidFill>
              <a:srgbClr val="FFFFCC"/>
            </a:solidFill>
            <a:ln w="25400">
              <a:noFill/>
            </a:ln>
            <a:effectLst>
              <a:outerShdw dist="35921" dir="2700000" algn="br">
                <a:srgbClr val="000000"/>
              </a:outerShdw>
            </a:effectLst>
          </c:spPr>
          <c:invertIfNegative val="0"/>
          <c:val>
            <c:numRef>
              <c:f>須走馬返!$K$16</c:f>
              <c:numCache>
                <c:formatCode>0.0_ </c:formatCode>
                <c:ptCount val="1"/>
                <c:pt idx="0">
                  <c:v>94.066317626527052</c:v>
                </c:pt>
              </c:numCache>
            </c:numRef>
          </c:val>
        </c:ser>
        <c:dLbls>
          <c:showLegendKey val="0"/>
          <c:showVal val="0"/>
          <c:showCatName val="0"/>
          <c:showSerName val="0"/>
          <c:showPercent val="0"/>
          <c:showBubbleSize val="0"/>
        </c:dLbls>
        <c:gapWidth val="150"/>
        <c:overlap val="100"/>
        <c:axId val="135604224"/>
        <c:axId val="135665856"/>
      </c:barChart>
      <c:catAx>
        <c:axId val="135604224"/>
        <c:scaling>
          <c:orientation val="minMax"/>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ＭＳ Ｐゴシック"/>
                <a:ea typeface="ＭＳ Ｐゴシック"/>
                <a:cs typeface="ＭＳ Ｐゴシック"/>
              </a:defRPr>
            </a:pPr>
            <a:endParaRPr lang="ja-JP"/>
          </a:p>
        </c:txPr>
        <c:crossAx val="135665856"/>
        <c:crosses val="autoZero"/>
        <c:auto val="1"/>
        <c:lblAlgn val="ctr"/>
        <c:lblOffset val="100"/>
        <c:tickLblSkip val="1"/>
        <c:tickMarkSkip val="1"/>
        <c:noMultiLvlLbl val="0"/>
      </c:catAx>
      <c:valAx>
        <c:axId val="135665856"/>
        <c:scaling>
          <c:orientation val="minMax"/>
        </c:scaling>
        <c:delete val="0"/>
        <c:axPos val="b"/>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ＭＳ Ｐゴシック"/>
                <a:ea typeface="ＭＳ Ｐゴシック"/>
                <a:cs typeface="ＭＳ Ｐゴシック"/>
              </a:defRPr>
            </a:pPr>
            <a:endParaRPr lang="ja-JP"/>
          </a:p>
        </c:txPr>
        <c:crossAx val="135604224"/>
        <c:crosses val="autoZero"/>
        <c:crossBetween val="between"/>
      </c:valAx>
      <c:spPr>
        <a:solidFill>
          <a:srgbClr val="CDCDCD"/>
        </a:solidFill>
        <a:ln w="12700">
          <a:solidFill>
            <a:srgbClr val="808080"/>
          </a:solidFill>
          <a:prstDash val="solid"/>
        </a:ln>
      </c:spPr>
    </c:plotArea>
    <c:legend>
      <c:legendPos val="r"/>
      <c:layout>
        <c:manualLayout>
          <c:xMode val="edge"/>
          <c:yMode val="edge"/>
          <c:x val="0.92430278884462103"/>
          <c:y val="0.37777982736451499"/>
          <c:w val="5.1792828685259001E-2"/>
          <c:h val="0.55555856965369799"/>
        </c:manualLayout>
      </c:layout>
      <c:overlay val="0"/>
      <c:spPr>
        <a:solidFill>
          <a:srgbClr val="FFFFFF"/>
        </a:solidFill>
        <a:ln w="25400">
          <a:noFill/>
        </a:ln>
      </c:spPr>
      <c:txPr>
        <a:bodyPr/>
        <a:lstStyle/>
        <a:p>
          <a:pPr>
            <a:defRPr sz="1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printSettings>
    <c:headerFooter/>
    <c:pageMargins b="0.75" l="0.7" r="0.7" t="0.75" header="0.51200000000000001" footer="0.51200000000000001"/>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7729083665338599E-2"/>
          <c:y val="0.23077302295663801"/>
          <c:w val="0.81274900398406402"/>
          <c:h val="0.40385279017411702"/>
        </c:manualLayout>
      </c:layout>
      <c:barChart>
        <c:barDir val="bar"/>
        <c:grouping val="percentStacked"/>
        <c:varyColors val="0"/>
        <c:ser>
          <c:idx val="0"/>
          <c:order val="0"/>
          <c:spPr>
            <a:solidFill>
              <a:srgbClr val="9999FF"/>
            </a:solidFill>
            <a:ln w="25400">
              <a:noFill/>
            </a:ln>
            <a:effectLst>
              <a:outerShdw dist="35921" dir="2700000" algn="br">
                <a:srgbClr val="000000"/>
              </a:outerShdw>
            </a:effectLst>
          </c:spPr>
          <c:invertIfNegative val="0"/>
          <c:val>
            <c:numRef>
              <c:f>須走馬返!$I$18</c:f>
              <c:numCache>
                <c:formatCode>0.0_ </c:formatCode>
                <c:ptCount val="1"/>
                <c:pt idx="0">
                  <c:v>1.1278195488721805</c:v>
                </c:pt>
              </c:numCache>
            </c:numRef>
          </c:val>
        </c:ser>
        <c:ser>
          <c:idx val="1"/>
          <c:order val="1"/>
          <c:spPr>
            <a:solidFill>
              <a:srgbClr val="993366"/>
            </a:solidFill>
            <a:ln w="25400">
              <a:noFill/>
            </a:ln>
            <a:effectLst>
              <a:outerShdw dist="35921" dir="2700000" algn="br">
                <a:srgbClr val="000000"/>
              </a:outerShdw>
            </a:effectLst>
          </c:spPr>
          <c:invertIfNegative val="0"/>
          <c:val>
            <c:numRef>
              <c:f>須走馬返!$J$18</c:f>
              <c:numCache>
                <c:formatCode>0.0_ </c:formatCode>
                <c:ptCount val="1"/>
                <c:pt idx="0">
                  <c:v>2.8195488721804511</c:v>
                </c:pt>
              </c:numCache>
            </c:numRef>
          </c:val>
        </c:ser>
        <c:ser>
          <c:idx val="2"/>
          <c:order val="2"/>
          <c:spPr>
            <a:solidFill>
              <a:srgbClr val="FFFFCC"/>
            </a:solidFill>
            <a:ln w="25400">
              <a:noFill/>
            </a:ln>
            <a:effectLst>
              <a:outerShdw dist="35921" dir="2700000" algn="br">
                <a:srgbClr val="000000"/>
              </a:outerShdw>
            </a:effectLst>
          </c:spPr>
          <c:invertIfNegative val="0"/>
          <c:val>
            <c:numRef>
              <c:f>須走馬返!$K$18</c:f>
              <c:numCache>
                <c:formatCode>0.0_ </c:formatCode>
                <c:ptCount val="1"/>
                <c:pt idx="0">
                  <c:v>96.05263157894737</c:v>
                </c:pt>
              </c:numCache>
            </c:numRef>
          </c:val>
        </c:ser>
        <c:dLbls>
          <c:showLegendKey val="0"/>
          <c:showVal val="0"/>
          <c:showCatName val="0"/>
          <c:showSerName val="0"/>
          <c:showPercent val="0"/>
          <c:showBubbleSize val="0"/>
        </c:dLbls>
        <c:gapWidth val="150"/>
        <c:overlap val="100"/>
        <c:axId val="135604736"/>
        <c:axId val="138649600"/>
      </c:barChart>
      <c:catAx>
        <c:axId val="135604736"/>
        <c:scaling>
          <c:orientation val="minMax"/>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ＭＳ Ｐゴシック"/>
                <a:ea typeface="ＭＳ Ｐゴシック"/>
                <a:cs typeface="ＭＳ Ｐゴシック"/>
              </a:defRPr>
            </a:pPr>
            <a:endParaRPr lang="ja-JP"/>
          </a:p>
        </c:txPr>
        <c:crossAx val="138649600"/>
        <c:crosses val="autoZero"/>
        <c:auto val="1"/>
        <c:lblAlgn val="ctr"/>
        <c:lblOffset val="100"/>
        <c:tickLblSkip val="1"/>
        <c:tickMarkSkip val="1"/>
        <c:noMultiLvlLbl val="0"/>
      </c:catAx>
      <c:valAx>
        <c:axId val="138649600"/>
        <c:scaling>
          <c:orientation val="minMax"/>
        </c:scaling>
        <c:delete val="0"/>
        <c:axPos val="b"/>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ＭＳ Ｐゴシック"/>
                <a:ea typeface="ＭＳ Ｐゴシック"/>
                <a:cs typeface="ＭＳ Ｐゴシック"/>
              </a:defRPr>
            </a:pPr>
            <a:endParaRPr lang="ja-JP"/>
          </a:p>
        </c:txPr>
        <c:crossAx val="135604736"/>
        <c:crosses val="autoZero"/>
        <c:crossBetween val="between"/>
      </c:valAx>
      <c:spPr>
        <a:solidFill>
          <a:srgbClr val="CDCDCD"/>
        </a:solidFill>
        <a:ln w="12700">
          <a:solidFill>
            <a:srgbClr val="808080"/>
          </a:solidFill>
          <a:prstDash val="solid"/>
        </a:ln>
      </c:spPr>
    </c:plotArea>
    <c:legend>
      <c:legendPos val="r"/>
      <c:layout>
        <c:manualLayout>
          <c:xMode val="edge"/>
          <c:yMode val="edge"/>
          <c:x val="0.92430278884462103"/>
          <c:y val="0.326928449188571"/>
          <c:w val="5.1792828685259001E-2"/>
          <c:h val="0.48077713115966297"/>
        </c:manualLayout>
      </c:layout>
      <c:overlay val="0"/>
      <c:spPr>
        <a:solidFill>
          <a:srgbClr val="FFFFFF"/>
        </a:solidFill>
        <a:ln w="25400">
          <a:noFill/>
        </a:ln>
      </c:spPr>
      <c:txPr>
        <a:bodyPr/>
        <a:lstStyle/>
        <a:p>
          <a:pPr>
            <a:defRPr sz="1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printSettings>
    <c:headerFooter/>
    <c:pageMargins b="0.75" l="0.7" r="0.7" t="0.75" header="0.51200000000000001" footer="0.51200000000000001"/>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7729083665338599E-2"/>
          <c:y val="0.21818375518248601"/>
          <c:w val="0.81274900398406402"/>
          <c:h val="0.38182157156934998"/>
        </c:manualLayout>
      </c:layout>
      <c:barChart>
        <c:barDir val="bar"/>
        <c:grouping val="percentStacked"/>
        <c:varyColors val="0"/>
        <c:ser>
          <c:idx val="0"/>
          <c:order val="0"/>
          <c:spPr>
            <a:solidFill>
              <a:srgbClr val="9999FF"/>
            </a:solidFill>
            <a:ln w="25400">
              <a:noFill/>
            </a:ln>
            <a:effectLst>
              <a:outerShdw dist="35921" dir="2700000" algn="br">
                <a:srgbClr val="000000"/>
              </a:outerShdw>
            </a:effectLst>
          </c:spPr>
          <c:invertIfNegative val="0"/>
          <c:val>
            <c:numRef>
              <c:f>須走馬返!$I$20</c:f>
              <c:numCache>
                <c:formatCode>0.0_ </c:formatCode>
                <c:ptCount val="1"/>
                <c:pt idx="0">
                  <c:v>1.6274864376130198</c:v>
                </c:pt>
              </c:numCache>
            </c:numRef>
          </c:val>
        </c:ser>
        <c:ser>
          <c:idx val="1"/>
          <c:order val="1"/>
          <c:spPr>
            <a:solidFill>
              <a:srgbClr val="993366"/>
            </a:solidFill>
            <a:ln w="25400">
              <a:noFill/>
            </a:ln>
            <a:effectLst>
              <a:outerShdw dist="35921" dir="2700000" algn="br">
                <a:srgbClr val="000000"/>
              </a:outerShdw>
            </a:effectLst>
          </c:spPr>
          <c:invertIfNegative val="0"/>
          <c:val>
            <c:numRef>
              <c:f>須走馬返!$J$20</c:f>
              <c:numCache>
                <c:formatCode>0.0_ </c:formatCode>
                <c:ptCount val="1"/>
                <c:pt idx="0">
                  <c:v>8.5593731163351414</c:v>
                </c:pt>
              </c:numCache>
            </c:numRef>
          </c:val>
        </c:ser>
        <c:ser>
          <c:idx val="2"/>
          <c:order val="2"/>
          <c:spPr>
            <a:solidFill>
              <a:srgbClr val="FFFFCC"/>
            </a:solidFill>
            <a:ln w="25400">
              <a:noFill/>
            </a:ln>
            <a:effectLst>
              <a:outerShdw dist="35921" dir="2700000" algn="br">
                <a:srgbClr val="000000"/>
              </a:outerShdw>
            </a:effectLst>
          </c:spPr>
          <c:invertIfNegative val="0"/>
          <c:val>
            <c:numRef>
              <c:f>須走馬返!$K$20</c:f>
              <c:numCache>
                <c:formatCode>0.0_ </c:formatCode>
                <c:ptCount val="1"/>
                <c:pt idx="0">
                  <c:v>89.813140446051833</c:v>
                </c:pt>
              </c:numCache>
            </c:numRef>
          </c:val>
        </c:ser>
        <c:dLbls>
          <c:showLegendKey val="0"/>
          <c:showVal val="0"/>
          <c:showCatName val="0"/>
          <c:showSerName val="0"/>
          <c:showPercent val="0"/>
          <c:showBubbleSize val="0"/>
        </c:dLbls>
        <c:gapWidth val="150"/>
        <c:overlap val="100"/>
        <c:axId val="135605248"/>
        <c:axId val="138651328"/>
      </c:barChart>
      <c:catAx>
        <c:axId val="135605248"/>
        <c:scaling>
          <c:orientation val="minMax"/>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ＭＳ Ｐゴシック"/>
                <a:ea typeface="ＭＳ Ｐゴシック"/>
                <a:cs typeface="ＭＳ Ｐゴシック"/>
              </a:defRPr>
            </a:pPr>
            <a:endParaRPr lang="ja-JP"/>
          </a:p>
        </c:txPr>
        <c:crossAx val="138651328"/>
        <c:crosses val="autoZero"/>
        <c:auto val="1"/>
        <c:lblAlgn val="ctr"/>
        <c:lblOffset val="100"/>
        <c:tickLblSkip val="1"/>
        <c:tickMarkSkip val="1"/>
        <c:noMultiLvlLbl val="0"/>
      </c:catAx>
      <c:valAx>
        <c:axId val="138651328"/>
        <c:scaling>
          <c:orientation val="minMax"/>
        </c:scaling>
        <c:delete val="0"/>
        <c:axPos val="b"/>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ＭＳ Ｐゴシック"/>
                <a:ea typeface="ＭＳ Ｐゴシック"/>
                <a:cs typeface="ＭＳ Ｐゴシック"/>
              </a:defRPr>
            </a:pPr>
            <a:endParaRPr lang="ja-JP"/>
          </a:p>
        </c:txPr>
        <c:crossAx val="135605248"/>
        <c:crosses val="autoZero"/>
        <c:crossBetween val="between"/>
      </c:valAx>
      <c:spPr>
        <a:solidFill>
          <a:srgbClr val="CDCDCD"/>
        </a:solidFill>
        <a:ln w="12700">
          <a:solidFill>
            <a:srgbClr val="808080"/>
          </a:solidFill>
          <a:prstDash val="solid"/>
        </a:ln>
      </c:spPr>
    </c:plotArea>
    <c:legend>
      <c:legendPos val="r"/>
      <c:layout>
        <c:manualLayout>
          <c:xMode val="edge"/>
          <c:yMode val="edge"/>
          <c:x val="0.92430278884462103"/>
          <c:y val="0.309093653175188"/>
          <c:w val="5.1792828685259001E-2"/>
          <c:h val="0.45454948996351202"/>
        </c:manualLayout>
      </c:layout>
      <c:overlay val="0"/>
      <c:spPr>
        <a:solidFill>
          <a:srgbClr val="FFFFFF"/>
        </a:solidFill>
        <a:ln w="25400">
          <a:noFill/>
        </a:ln>
      </c:spPr>
      <c:txPr>
        <a:bodyPr/>
        <a:lstStyle/>
        <a:p>
          <a:pPr>
            <a:defRPr sz="1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printSettings>
    <c:headerFooter/>
    <c:pageMargins b="0.75" l="0.7" r="0.7" t="0.75" header="0.51200000000000001" footer="0.51200000000000001"/>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8000232422669393E-2"/>
          <c:y val="0.22641509433962301"/>
          <c:w val="0.81200277540011101"/>
          <c:h val="0.39622641509433998"/>
        </c:manualLayout>
      </c:layout>
      <c:barChart>
        <c:barDir val="bar"/>
        <c:grouping val="percentStacked"/>
        <c:varyColors val="0"/>
        <c:ser>
          <c:idx val="0"/>
          <c:order val="0"/>
          <c:spPr>
            <a:solidFill>
              <a:srgbClr val="9999FF"/>
            </a:solidFill>
            <a:ln w="25400">
              <a:noFill/>
            </a:ln>
            <a:effectLst>
              <a:outerShdw dist="35921" dir="2700000" algn="br">
                <a:srgbClr val="000000"/>
              </a:outerShdw>
            </a:effectLst>
          </c:spPr>
          <c:invertIfNegative val="0"/>
          <c:val>
            <c:numRef>
              <c:f>須走馬返!$I$22</c:f>
              <c:numCache>
                <c:formatCode>0.0_ </c:formatCode>
                <c:ptCount val="1"/>
                <c:pt idx="0">
                  <c:v>1.3461538461538463</c:v>
                </c:pt>
              </c:numCache>
            </c:numRef>
          </c:val>
        </c:ser>
        <c:ser>
          <c:idx val="1"/>
          <c:order val="1"/>
          <c:spPr>
            <a:solidFill>
              <a:srgbClr val="993366"/>
            </a:solidFill>
            <a:ln w="25400">
              <a:noFill/>
            </a:ln>
            <a:effectLst>
              <a:outerShdw dist="35921" dir="2700000" algn="br">
                <a:srgbClr val="000000"/>
              </a:outerShdw>
            </a:effectLst>
          </c:spPr>
          <c:invertIfNegative val="0"/>
          <c:val>
            <c:numRef>
              <c:f>須走馬返!$J$22</c:f>
              <c:numCache>
                <c:formatCode>0.0_ </c:formatCode>
                <c:ptCount val="1"/>
                <c:pt idx="0">
                  <c:v>4.8076923076923075</c:v>
                </c:pt>
              </c:numCache>
            </c:numRef>
          </c:val>
        </c:ser>
        <c:ser>
          <c:idx val="2"/>
          <c:order val="2"/>
          <c:spPr>
            <a:solidFill>
              <a:srgbClr val="FFFFCC"/>
            </a:solidFill>
            <a:ln w="25400">
              <a:noFill/>
            </a:ln>
            <a:effectLst>
              <a:outerShdw dist="35921" dir="2700000" algn="br">
                <a:srgbClr val="000000"/>
              </a:outerShdw>
            </a:effectLst>
          </c:spPr>
          <c:invertIfNegative val="0"/>
          <c:val>
            <c:numRef>
              <c:f>須走馬返!$K$22</c:f>
              <c:numCache>
                <c:formatCode>0.0_ </c:formatCode>
                <c:ptCount val="1"/>
                <c:pt idx="0">
                  <c:v>93.84615384615384</c:v>
                </c:pt>
              </c:numCache>
            </c:numRef>
          </c:val>
        </c:ser>
        <c:dLbls>
          <c:showLegendKey val="0"/>
          <c:showVal val="0"/>
          <c:showCatName val="0"/>
          <c:showSerName val="0"/>
          <c:showPercent val="0"/>
          <c:showBubbleSize val="0"/>
        </c:dLbls>
        <c:gapWidth val="150"/>
        <c:overlap val="100"/>
        <c:axId val="135605760"/>
        <c:axId val="138653056"/>
      </c:barChart>
      <c:catAx>
        <c:axId val="135605760"/>
        <c:scaling>
          <c:orientation val="minMax"/>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ＭＳ Ｐゴシック"/>
                <a:ea typeface="ＭＳ Ｐゴシック"/>
                <a:cs typeface="ＭＳ Ｐゴシック"/>
              </a:defRPr>
            </a:pPr>
            <a:endParaRPr lang="ja-JP"/>
          </a:p>
        </c:txPr>
        <c:crossAx val="138653056"/>
        <c:crosses val="autoZero"/>
        <c:auto val="1"/>
        <c:lblAlgn val="ctr"/>
        <c:lblOffset val="100"/>
        <c:tickLblSkip val="1"/>
        <c:tickMarkSkip val="1"/>
        <c:noMultiLvlLbl val="0"/>
      </c:catAx>
      <c:valAx>
        <c:axId val="138653056"/>
        <c:scaling>
          <c:orientation val="minMax"/>
        </c:scaling>
        <c:delete val="0"/>
        <c:axPos val="b"/>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ＭＳ Ｐゴシック"/>
                <a:ea typeface="ＭＳ Ｐゴシック"/>
                <a:cs typeface="ＭＳ Ｐゴシック"/>
              </a:defRPr>
            </a:pPr>
            <a:endParaRPr lang="ja-JP"/>
          </a:p>
        </c:txPr>
        <c:crossAx val="135605760"/>
        <c:crosses val="autoZero"/>
        <c:crossBetween val="between"/>
      </c:valAx>
      <c:spPr>
        <a:solidFill>
          <a:srgbClr val="CDCDCD"/>
        </a:solidFill>
        <a:ln w="12700">
          <a:solidFill>
            <a:srgbClr val="808080"/>
          </a:solidFill>
          <a:prstDash val="solid"/>
        </a:ln>
      </c:spPr>
    </c:plotArea>
    <c:legend>
      <c:legendPos val="r"/>
      <c:layout>
        <c:manualLayout>
          <c:xMode val="edge"/>
          <c:yMode val="edge"/>
          <c:x val="0.92400315821391998"/>
          <c:y val="0.320754716981132"/>
          <c:w val="5.20001777349825E-2"/>
          <c:h val="0.47169811320754701"/>
        </c:manualLayout>
      </c:layout>
      <c:overlay val="0"/>
      <c:spPr>
        <a:solidFill>
          <a:srgbClr val="FFFFFF"/>
        </a:solidFill>
        <a:ln w="25400">
          <a:noFill/>
        </a:ln>
      </c:spPr>
      <c:txPr>
        <a:bodyPr/>
        <a:lstStyle/>
        <a:p>
          <a:pPr>
            <a:defRPr sz="1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printSettings>
    <c:headerFooter/>
    <c:pageMargins b="0.75" l="0.7" r="0.7" t="0.75" header="0.51200000000000001" footer="0.51200000000000001"/>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8273259721649604E-2"/>
          <c:y val="0.21052992273030999"/>
          <c:w val="0.81124696845724797"/>
          <c:h val="0.368427364778042"/>
        </c:manualLayout>
      </c:layout>
      <c:barChart>
        <c:barDir val="bar"/>
        <c:grouping val="percentStacked"/>
        <c:varyColors val="0"/>
        <c:ser>
          <c:idx val="0"/>
          <c:order val="0"/>
          <c:spPr>
            <a:solidFill>
              <a:srgbClr val="9999FF"/>
            </a:solidFill>
            <a:ln w="25400">
              <a:noFill/>
            </a:ln>
            <a:effectLst>
              <a:outerShdw dist="35921" dir="2700000" algn="br">
                <a:srgbClr val="000000"/>
              </a:outerShdw>
            </a:effectLst>
          </c:spPr>
          <c:invertIfNegative val="0"/>
          <c:val>
            <c:numRef>
              <c:f>須走馬返!$I$24</c:f>
              <c:numCache>
                <c:formatCode>0.0_ </c:formatCode>
                <c:ptCount val="1"/>
                <c:pt idx="0">
                  <c:v>0.86956521739130432</c:v>
                </c:pt>
              </c:numCache>
            </c:numRef>
          </c:val>
        </c:ser>
        <c:ser>
          <c:idx val="1"/>
          <c:order val="1"/>
          <c:spPr>
            <a:solidFill>
              <a:srgbClr val="993366"/>
            </a:solidFill>
            <a:ln w="25400">
              <a:noFill/>
            </a:ln>
            <a:effectLst>
              <a:outerShdw dist="35921" dir="2700000" algn="br">
                <a:srgbClr val="000000"/>
              </a:outerShdw>
            </a:effectLst>
          </c:spPr>
          <c:invertIfNegative val="0"/>
          <c:val>
            <c:numRef>
              <c:f>須走馬返!$J$24</c:f>
              <c:numCache>
                <c:formatCode>0.0_ </c:formatCode>
                <c:ptCount val="1"/>
                <c:pt idx="0">
                  <c:v>4.3478260869565215</c:v>
                </c:pt>
              </c:numCache>
            </c:numRef>
          </c:val>
        </c:ser>
        <c:ser>
          <c:idx val="2"/>
          <c:order val="2"/>
          <c:spPr>
            <a:solidFill>
              <a:srgbClr val="FFFFCC"/>
            </a:solidFill>
            <a:ln w="25400">
              <a:noFill/>
            </a:ln>
            <a:effectLst>
              <a:outerShdw dist="35921" dir="2700000" algn="br">
                <a:srgbClr val="000000"/>
              </a:outerShdw>
            </a:effectLst>
          </c:spPr>
          <c:invertIfNegative val="0"/>
          <c:val>
            <c:numRef>
              <c:f>須走馬返!$K$24</c:f>
              <c:numCache>
                <c:formatCode>0.0_ </c:formatCode>
                <c:ptCount val="1"/>
                <c:pt idx="0">
                  <c:v>94.782608695652172</c:v>
                </c:pt>
              </c:numCache>
            </c:numRef>
          </c:val>
        </c:ser>
        <c:dLbls>
          <c:showLegendKey val="0"/>
          <c:showVal val="0"/>
          <c:showCatName val="0"/>
          <c:showSerName val="0"/>
          <c:showPercent val="0"/>
          <c:showBubbleSize val="0"/>
        </c:dLbls>
        <c:gapWidth val="150"/>
        <c:overlap val="100"/>
        <c:axId val="143347712"/>
        <c:axId val="138654784"/>
      </c:barChart>
      <c:catAx>
        <c:axId val="143347712"/>
        <c:scaling>
          <c:orientation val="minMax"/>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ＭＳ Ｐゴシック"/>
                <a:ea typeface="ＭＳ Ｐゴシック"/>
                <a:cs typeface="ＭＳ Ｐゴシック"/>
              </a:defRPr>
            </a:pPr>
            <a:endParaRPr lang="ja-JP"/>
          </a:p>
        </c:txPr>
        <c:crossAx val="138654784"/>
        <c:crosses val="autoZero"/>
        <c:auto val="1"/>
        <c:lblAlgn val="ctr"/>
        <c:lblOffset val="100"/>
        <c:tickLblSkip val="1"/>
        <c:tickMarkSkip val="1"/>
        <c:noMultiLvlLbl val="0"/>
      </c:catAx>
      <c:valAx>
        <c:axId val="138654784"/>
        <c:scaling>
          <c:orientation val="minMax"/>
        </c:scaling>
        <c:delete val="0"/>
        <c:axPos val="b"/>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ＭＳ Ｐゴシック"/>
                <a:ea typeface="ＭＳ Ｐゴシック"/>
                <a:cs typeface="ＭＳ Ｐゴシック"/>
              </a:defRPr>
            </a:pPr>
            <a:endParaRPr lang="ja-JP"/>
          </a:p>
        </c:txPr>
        <c:crossAx val="143347712"/>
        <c:crosses val="autoZero"/>
        <c:crossBetween val="between"/>
      </c:valAx>
      <c:spPr>
        <a:solidFill>
          <a:srgbClr val="CDCDCD"/>
        </a:solidFill>
        <a:ln w="12700">
          <a:solidFill>
            <a:srgbClr val="808080"/>
          </a:solidFill>
          <a:prstDash val="solid"/>
        </a:ln>
      </c:spPr>
    </c:plotArea>
    <c:legend>
      <c:legendPos val="r"/>
      <c:layout>
        <c:manualLayout>
          <c:xMode val="edge"/>
          <c:yMode val="edge"/>
          <c:x val="0.92369704329290603"/>
          <c:y val="0.29825072386793899"/>
          <c:w val="5.2208963316555598E-2"/>
          <c:h val="0.438604005688146"/>
        </c:manualLayout>
      </c:layout>
      <c:overlay val="0"/>
      <c:spPr>
        <a:solidFill>
          <a:srgbClr val="FFFFFF"/>
        </a:solidFill>
        <a:ln w="25400">
          <a:noFill/>
        </a:ln>
      </c:spPr>
      <c:txPr>
        <a:bodyPr/>
        <a:lstStyle/>
        <a:p>
          <a:pPr>
            <a:defRPr sz="1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printSettings>
    <c:headerFooter/>
    <c:pageMargins b="0.75" l="0.7" r="0.7" t="0.75" header="0.51200000000000001" footer="0.5120000000000000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8620837707530599E-2"/>
          <c:y val="0.30770001252034601"/>
          <c:w val="0.83103658161852201"/>
          <c:h val="0.53847502191060503"/>
        </c:manualLayout>
      </c:layout>
      <c:barChart>
        <c:barDir val="bar"/>
        <c:grouping val="percentStacked"/>
        <c:varyColors val="0"/>
        <c:ser>
          <c:idx val="0"/>
          <c:order val="0"/>
          <c:spPr>
            <a:solidFill>
              <a:srgbClr val="9999FF"/>
            </a:solidFill>
            <a:ln w="25400">
              <a:noFill/>
            </a:ln>
            <a:effectLst>
              <a:outerShdw dist="35921" dir="2700000" algn="br">
                <a:srgbClr val="000000"/>
              </a:outerShdw>
            </a:effectLst>
          </c:spPr>
          <c:invertIfNegative val="0"/>
          <c:val>
            <c:numRef>
              <c:f>太郎坊!$I$13</c:f>
              <c:numCache>
                <c:formatCode>0.0_ </c:formatCode>
                <c:ptCount val="1"/>
                <c:pt idx="0">
                  <c:v>0.38167938931297712</c:v>
                </c:pt>
              </c:numCache>
            </c:numRef>
          </c:val>
        </c:ser>
        <c:ser>
          <c:idx val="1"/>
          <c:order val="1"/>
          <c:spPr>
            <a:solidFill>
              <a:srgbClr val="993366"/>
            </a:solidFill>
            <a:ln w="25400">
              <a:noFill/>
            </a:ln>
            <a:effectLst>
              <a:outerShdw dist="35921" dir="2700000" algn="br">
                <a:srgbClr val="000000"/>
              </a:outerShdw>
            </a:effectLst>
          </c:spPr>
          <c:invertIfNegative val="0"/>
          <c:val>
            <c:numRef>
              <c:f>太郎坊!$J$13</c:f>
              <c:numCache>
                <c:formatCode>0.0_ </c:formatCode>
                <c:ptCount val="1"/>
                <c:pt idx="0">
                  <c:v>1.5267175572519085</c:v>
                </c:pt>
              </c:numCache>
            </c:numRef>
          </c:val>
        </c:ser>
        <c:ser>
          <c:idx val="2"/>
          <c:order val="2"/>
          <c:spPr>
            <a:solidFill>
              <a:srgbClr val="FFFFCC"/>
            </a:solidFill>
            <a:ln w="25400">
              <a:noFill/>
            </a:ln>
            <a:effectLst>
              <a:outerShdw dist="35921" dir="2700000" algn="br">
                <a:srgbClr val="000000"/>
              </a:outerShdw>
            </a:effectLst>
          </c:spPr>
          <c:invertIfNegative val="0"/>
          <c:val>
            <c:numRef>
              <c:f>太郎坊!$K$13</c:f>
              <c:numCache>
                <c:formatCode>0.0_ </c:formatCode>
                <c:ptCount val="1"/>
                <c:pt idx="0">
                  <c:v>98.091603053435108</c:v>
                </c:pt>
              </c:numCache>
            </c:numRef>
          </c:val>
        </c:ser>
        <c:dLbls>
          <c:showLegendKey val="0"/>
          <c:showVal val="0"/>
          <c:showCatName val="0"/>
          <c:showSerName val="0"/>
          <c:showPercent val="0"/>
          <c:showBubbleSize val="0"/>
        </c:dLbls>
        <c:gapWidth val="150"/>
        <c:overlap val="100"/>
        <c:axId val="123006976"/>
        <c:axId val="121584960"/>
      </c:barChart>
      <c:catAx>
        <c:axId val="123006976"/>
        <c:scaling>
          <c:orientation val="minMax"/>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200" b="0" i="0" u="none" strike="noStrike" baseline="0">
                <a:solidFill>
                  <a:srgbClr val="000000"/>
                </a:solidFill>
                <a:latin typeface="ＭＳ Ｐゴシック"/>
                <a:ea typeface="ＭＳ Ｐゴシック"/>
                <a:cs typeface="ＭＳ Ｐゴシック"/>
              </a:defRPr>
            </a:pPr>
            <a:endParaRPr lang="ja-JP"/>
          </a:p>
        </c:txPr>
        <c:crossAx val="121584960"/>
        <c:crosses val="autoZero"/>
        <c:auto val="1"/>
        <c:lblAlgn val="ctr"/>
        <c:lblOffset val="100"/>
        <c:tickLblSkip val="1"/>
        <c:tickMarkSkip val="1"/>
        <c:noMultiLvlLbl val="0"/>
      </c:catAx>
      <c:valAx>
        <c:axId val="121584960"/>
        <c:scaling>
          <c:orientation val="minMax"/>
        </c:scaling>
        <c:delete val="0"/>
        <c:axPos val="b"/>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200" b="0" i="0" u="none" strike="noStrike" baseline="0">
                <a:solidFill>
                  <a:srgbClr val="000000"/>
                </a:solidFill>
                <a:latin typeface="ＭＳ Ｐゴシック"/>
                <a:ea typeface="ＭＳ Ｐゴシック"/>
                <a:cs typeface="ＭＳ Ｐゴシック"/>
              </a:defRPr>
            </a:pPr>
            <a:endParaRPr lang="ja-JP"/>
          </a:p>
        </c:txPr>
        <c:crossAx val="123006976"/>
        <c:crosses val="autoZero"/>
        <c:crossBetween val="between"/>
      </c:valAx>
      <c:spPr>
        <a:solidFill>
          <a:srgbClr val="CDCDCD"/>
        </a:solidFill>
        <a:ln w="12700">
          <a:solidFill>
            <a:srgbClr val="808080"/>
          </a:solidFill>
          <a:prstDash val="solid"/>
        </a:ln>
      </c:spPr>
    </c:plotArea>
    <c:legend>
      <c:legendPos val="r"/>
      <c:layout>
        <c:manualLayout>
          <c:xMode val="edge"/>
          <c:yMode val="edge"/>
          <c:x val="0.93103683417842698"/>
          <c:y val="0.43590835107048997"/>
          <c:w val="4.8275983994436902E-2"/>
          <c:h val="0.64104169275071998"/>
        </c:manualLayout>
      </c:layout>
      <c:overlay val="0"/>
      <c:spPr>
        <a:solidFill>
          <a:srgbClr val="FFFFFF"/>
        </a:solidFill>
        <a:ln w="25400">
          <a:noFill/>
        </a:ln>
      </c:spPr>
      <c:txPr>
        <a:bodyPr/>
        <a:lstStyle/>
        <a:p>
          <a:pPr>
            <a:defRPr sz="18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200" b="0" i="0" u="none" strike="noStrike" baseline="0">
          <a:solidFill>
            <a:srgbClr val="000000"/>
          </a:solidFill>
          <a:latin typeface="ＭＳ Ｐゴシック"/>
          <a:ea typeface="ＭＳ Ｐゴシック"/>
          <a:cs typeface="ＭＳ Ｐゴシック"/>
        </a:defRPr>
      </a:pPr>
      <a:endParaRPr lang="ja-JP"/>
    </a:p>
  </c:txPr>
  <c:printSettings>
    <c:headerFooter/>
    <c:pageMargins b="0.75" l="0.7" r="0.7" t="0.75" header="0.51200000000000001" footer="0.51200000000000001"/>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95526738994184E-2"/>
          <c:y val="0.20731830767856599"/>
          <c:w val="0.77114802524499204"/>
          <c:h val="0.50000297734242405"/>
        </c:manualLayout>
      </c:layout>
      <c:barChart>
        <c:barDir val="col"/>
        <c:grouping val="clustered"/>
        <c:varyColors val="0"/>
        <c:ser>
          <c:idx val="0"/>
          <c:order val="0"/>
          <c:spPr>
            <a:solidFill>
              <a:srgbClr val="000000"/>
            </a:solidFill>
            <a:ln w="25400">
              <a:noFill/>
            </a:ln>
          </c:spPr>
          <c:invertIfNegative val="0"/>
          <c:val>
            <c:numRef>
              <c:f>須走馬返!$V$9:$AJ$9</c:f>
              <c:numCache>
                <c:formatCode>General</c:formatCode>
                <c:ptCount val="15"/>
                <c:pt idx="0">
                  <c:v>0</c:v>
                </c:pt>
                <c:pt idx="1">
                  <c:v>0</c:v>
                </c:pt>
                <c:pt idx="2">
                  <c:v>0</c:v>
                </c:pt>
                <c:pt idx="3">
                  <c:v>1</c:v>
                </c:pt>
                <c:pt idx="4">
                  <c:v>4</c:v>
                </c:pt>
                <c:pt idx="5">
                  <c:v>17</c:v>
                </c:pt>
                <c:pt idx="6">
                  <c:v>6</c:v>
                </c:pt>
                <c:pt idx="7">
                  <c:v>2</c:v>
                </c:pt>
                <c:pt idx="8">
                  <c:v>0</c:v>
                </c:pt>
                <c:pt idx="9">
                  <c:v>0</c:v>
                </c:pt>
                <c:pt idx="10">
                  <c:v>0</c:v>
                </c:pt>
                <c:pt idx="11">
                  <c:v>0</c:v>
                </c:pt>
                <c:pt idx="12">
                  <c:v>0</c:v>
                </c:pt>
                <c:pt idx="13">
                  <c:v>0</c:v>
                </c:pt>
                <c:pt idx="14">
                  <c:v>0</c:v>
                </c:pt>
              </c:numCache>
            </c:numRef>
          </c:val>
        </c:ser>
        <c:dLbls>
          <c:showLegendKey val="0"/>
          <c:showVal val="0"/>
          <c:showCatName val="0"/>
          <c:showSerName val="0"/>
          <c:showPercent val="0"/>
          <c:showBubbleSize val="0"/>
        </c:dLbls>
        <c:gapWidth val="0"/>
        <c:axId val="143348224"/>
        <c:axId val="138656512"/>
      </c:barChart>
      <c:catAx>
        <c:axId val="143348224"/>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ＭＳ Ｐゴシック"/>
                <a:ea typeface="ＭＳ Ｐゴシック"/>
                <a:cs typeface="ＭＳ Ｐゴシック"/>
              </a:defRPr>
            </a:pPr>
            <a:endParaRPr lang="ja-JP"/>
          </a:p>
        </c:txPr>
        <c:crossAx val="138656512"/>
        <c:crosses val="autoZero"/>
        <c:auto val="1"/>
        <c:lblAlgn val="ctr"/>
        <c:lblOffset val="100"/>
        <c:tickLblSkip val="1"/>
        <c:tickMarkSkip val="1"/>
        <c:noMultiLvlLbl val="0"/>
      </c:catAx>
      <c:valAx>
        <c:axId val="138656512"/>
        <c:scaling>
          <c:orientation val="minMax"/>
          <c:max val="20"/>
        </c:scaling>
        <c:delete val="0"/>
        <c:axPos val="l"/>
        <c:majorGridlines>
          <c:spPr>
            <a:ln w="3175">
              <a:solidFill>
                <a:srgbClr val="000000"/>
              </a:solidFill>
              <a:prstDash val="solid"/>
            </a:ln>
          </c:spPr>
        </c:majorGridlines>
        <c:numFmt formatCode="General" sourceLinked="1"/>
        <c:majorTickMark val="in"/>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ＭＳ Ｐゴシック"/>
                <a:ea typeface="ＭＳ Ｐゴシック"/>
                <a:cs typeface="ＭＳ Ｐゴシック"/>
              </a:defRPr>
            </a:pPr>
            <a:endParaRPr lang="ja-JP"/>
          </a:p>
        </c:txPr>
        <c:crossAx val="143348224"/>
        <c:crosses val="autoZero"/>
        <c:crossBetween val="between"/>
        <c:majorUnit val="10"/>
      </c:valAx>
      <c:spPr>
        <a:solidFill>
          <a:srgbClr val="FFFFFF"/>
        </a:solidFill>
        <a:ln w="12700">
          <a:solidFill>
            <a:srgbClr val="000000"/>
          </a:solidFill>
          <a:prstDash val="solid"/>
        </a:ln>
      </c:spPr>
    </c:plotArea>
    <c:legend>
      <c:legendPos val="r"/>
      <c:layout>
        <c:manualLayout>
          <c:xMode val="edge"/>
          <c:yMode val="edge"/>
          <c:x val="0.90050188754415195"/>
          <c:y val="0.40244142078780498"/>
          <c:w val="6.9652079699547703E-2"/>
          <c:h val="0.10975675112394701"/>
        </c:manualLayout>
      </c:layout>
      <c:overlay val="0"/>
      <c:spPr>
        <a:solidFill>
          <a:srgbClr val="FFFFFF"/>
        </a:solidFill>
        <a:ln w="25400">
          <a:noFill/>
        </a:ln>
      </c:spPr>
      <c:txPr>
        <a:bodyPr/>
        <a:lstStyle/>
        <a:p>
          <a:pPr>
            <a:defRPr sz="16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ＭＳ Ｐゴシック"/>
          <a:ea typeface="ＭＳ Ｐゴシック"/>
          <a:cs typeface="ＭＳ Ｐゴシック"/>
        </a:defRPr>
      </a:pPr>
      <a:endParaRPr lang="ja-JP"/>
    </a:p>
  </c:txPr>
  <c:printSettings>
    <c:headerFooter/>
    <c:pageMargins b="0.75" l="0.7" r="0.7" t="0.75" header="0.51200000000000001" footer="0.51200000000000001"/>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8670110699331797E-2"/>
          <c:y val="0.20987717579685"/>
          <c:w val="0.77340040998861703"/>
          <c:h val="0.49382864893376499"/>
        </c:manualLayout>
      </c:layout>
      <c:barChart>
        <c:barDir val="col"/>
        <c:grouping val="clustered"/>
        <c:varyColors val="0"/>
        <c:ser>
          <c:idx val="0"/>
          <c:order val="0"/>
          <c:spPr>
            <a:solidFill>
              <a:srgbClr val="000000"/>
            </a:solidFill>
            <a:ln w="25400">
              <a:noFill/>
            </a:ln>
          </c:spPr>
          <c:invertIfNegative val="0"/>
          <c:val>
            <c:numRef>
              <c:f>須走馬返!$V$11:$AJ$11</c:f>
              <c:numCache>
                <c:formatCode>General</c:formatCode>
                <c:ptCount val="15"/>
                <c:pt idx="0">
                  <c:v>0</c:v>
                </c:pt>
                <c:pt idx="1">
                  <c:v>0</c:v>
                </c:pt>
                <c:pt idx="2">
                  <c:v>0</c:v>
                </c:pt>
                <c:pt idx="3">
                  <c:v>1</c:v>
                </c:pt>
                <c:pt idx="4">
                  <c:v>7</c:v>
                </c:pt>
                <c:pt idx="5">
                  <c:v>11</c:v>
                </c:pt>
                <c:pt idx="6">
                  <c:v>8</c:v>
                </c:pt>
                <c:pt idx="7">
                  <c:v>1</c:v>
                </c:pt>
                <c:pt idx="8">
                  <c:v>1</c:v>
                </c:pt>
                <c:pt idx="9">
                  <c:v>1</c:v>
                </c:pt>
                <c:pt idx="10">
                  <c:v>0</c:v>
                </c:pt>
                <c:pt idx="11">
                  <c:v>0</c:v>
                </c:pt>
                <c:pt idx="12">
                  <c:v>0</c:v>
                </c:pt>
                <c:pt idx="13">
                  <c:v>0</c:v>
                </c:pt>
                <c:pt idx="14">
                  <c:v>0</c:v>
                </c:pt>
              </c:numCache>
            </c:numRef>
          </c:val>
        </c:ser>
        <c:dLbls>
          <c:showLegendKey val="0"/>
          <c:showVal val="0"/>
          <c:showCatName val="0"/>
          <c:showSerName val="0"/>
          <c:showPercent val="0"/>
          <c:showBubbleSize val="0"/>
        </c:dLbls>
        <c:gapWidth val="0"/>
        <c:axId val="143348736"/>
        <c:axId val="143541376"/>
      </c:barChart>
      <c:catAx>
        <c:axId val="143348736"/>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ＭＳ Ｐゴシック"/>
                <a:ea typeface="ＭＳ Ｐゴシック"/>
                <a:cs typeface="ＭＳ Ｐゴシック"/>
              </a:defRPr>
            </a:pPr>
            <a:endParaRPr lang="ja-JP"/>
          </a:p>
        </c:txPr>
        <c:crossAx val="143541376"/>
        <c:crosses val="autoZero"/>
        <c:auto val="1"/>
        <c:lblAlgn val="ctr"/>
        <c:lblOffset val="100"/>
        <c:tickLblSkip val="1"/>
        <c:tickMarkSkip val="1"/>
        <c:noMultiLvlLbl val="0"/>
      </c:catAx>
      <c:valAx>
        <c:axId val="143541376"/>
        <c:scaling>
          <c:orientation val="minMax"/>
          <c:max val="20"/>
        </c:scaling>
        <c:delete val="0"/>
        <c:axPos val="l"/>
        <c:majorGridlines>
          <c:spPr>
            <a:ln w="3175">
              <a:solidFill>
                <a:srgbClr val="000000"/>
              </a:solidFill>
              <a:prstDash val="solid"/>
            </a:ln>
          </c:spPr>
        </c:majorGridlines>
        <c:numFmt formatCode="General" sourceLinked="1"/>
        <c:majorTickMark val="in"/>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ＭＳ Ｐゴシック"/>
                <a:ea typeface="ＭＳ Ｐゴシック"/>
                <a:cs typeface="ＭＳ Ｐゴシック"/>
              </a:defRPr>
            </a:pPr>
            <a:endParaRPr lang="ja-JP"/>
          </a:p>
        </c:txPr>
        <c:crossAx val="143348736"/>
        <c:crosses val="autoZero"/>
        <c:crossBetween val="between"/>
        <c:majorUnit val="10"/>
      </c:valAx>
      <c:spPr>
        <a:solidFill>
          <a:srgbClr val="FFFFFF"/>
        </a:solidFill>
        <a:ln w="12700">
          <a:solidFill>
            <a:srgbClr val="000000"/>
          </a:solidFill>
          <a:prstDash val="solid"/>
        </a:ln>
      </c:spPr>
    </c:plotArea>
    <c:legend>
      <c:legendPos val="r"/>
      <c:layout>
        <c:manualLayout>
          <c:xMode val="edge"/>
          <c:yMode val="edge"/>
          <c:x val="0.90147945877654101"/>
          <c:y val="0.40740863537035599"/>
          <c:w val="6.8965641655035895E-2"/>
          <c:h val="0.111111446010097"/>
        </c:manualLayout>
      </c:layout>
      <c:overlay val="0"/>
      <c:spPr>
        <a:solidFill>
          <a:srgbClr val="FFFFFF"/>
        </a:solidFill>
        <a:ln w="25400">
          <a:noFill/>
        </a:ln>
      </c:spPr>
      <c:txPr>
        <a:bodyPr/>
        <a:lstStyle/>
        <a:p>
          <a:pPr>
            <a:defRPr sz="16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ＭＳ Ｐゴシック"/>
          <a:ea typeface="ＭＳ Ｐゴシック"/>
          <a:cs typeface="ＭＳ Ｐゴシック"/>
        </a:defRPr>
      </a:pPr>
      <a:endParaRPr lang="ja-JP"/>
    </a:p>
  </c:txPr>
  <c:printSettings>
    <c:headerFooter/>
    <c:pageMargins b="0.75" l="0.7" r="0.7" t="0.75" header="0.51200000000000001" footer="0.51200000000000001"/>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95526738994184E-2"/>
          <c:y val="0.21249999999999999"/>
          <c:w val="0.77114802524499204"/>
          <c:h val="0.48749999999999999"/>
        </c:manualLayout>
      </c:layout>
      <c:barChart>
        <c:barDir val="col"/>
        <c:grouping val="clustered"/>
        <c:varyColors val="0"/>
        <c:ser>
          <c:idx val="0"/>
          <c:order val="0"/>
          <c:spPr>
            <a:solidFill>
              <a:srgbClr val="000000"/>
            </a:solidFill>
            <a:ln w="25400">
              <a:noFill/>
            </a:ln>
          </c:spPr>
          <c:invertIfNegative val="0"/>
          <c:val>
            <c:numRef>
              <c:f>須走馬返!$V$13:$AJ$13</c:f>
              <c:numCache>
                <c:formatCode>General</c:formatCode>
                <c:ptCount val="15"/>
                <c:pt idx="0">
                  <c:v>0</c:v>
                </c:pt>
                <c:pt idx="1">
                  <c:v>0</c:v>
                </c:pt>
                <c:pt idx="2">
                  <c:v>0</c:v>
                </c:pt>
                <c:pt idx="3">
                  <c:v>0</c:v>
                </c:pt>
                <c:pt idx="4">
                  <c:v>1</c:v>
                </c:pt>
                <c:pt idx="5">
                  <c:v>4</c:v>
                </c:pt>
                <c:pt idx="6">
                  <c:v>1</c:v>
                </c:pt>
                <c:pt idx="7">
                  <c:v>0</c:v>
                </c:pt>
                <c:pt idx="8">
                  <c:v>1</c:v>
                </c:pt>
                <c:pt idx="9">
                  <c:v>2</c:v>
                </c:pt>
                <c:pt idx="10">
                  <c:v>2</c:v>
                </c:pt>
                <c:pt idx="11">
                  <c:v>0</c:v>
                </c:pt>
                <c:pt idx="12">
                  <c:v>0</c:v>
                </c:pt>
                <c:pt idx="13">
                  <c:v>0</c:v>
                </c:pt>
                <c:pt idx="14">
                  <c:v>0</c:v>
                </c:pt>
              </c:numCache>
            </c:numRef>
          </c:val>
        </c:ser>
        <c:dLbls>
          <c:showLegendKey val="0"/>
          <c:showVal val="0"/>
          <c:showCatName val="0"/>
          <c:showSerName val="0"/>
          <c:showPercent val="0"/>
          <c:showBubbleSize val="0"/>
        </c:dLbls>
        <c:gapWidth val="0"/>
        <c:axId val="143349248"/>
        <c:axId val="143543104"/>
      </c:barChart>
      <c:catAx>
        <c:axId val="143349248"/>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ＭＳ Ｐゴシック"/>
                <a:ea typeface="ＭＳ Ｐゴシック"/>
                <a:cs typeface="ＭＳ Ｐゴシック"/>
              </a:defRPr>
            </a:pPr>
            <a:endParaRPr lang="ja-JP"/>
          </a:p>
        </c:txPr>
        <c:crossAx val="143543104"/>
        <c:crosses val="autoZero"/>
        <c:auto val="1"/>
        <c:lblAlgn val="ctr"/>
        <c:lblOffset val="100"/>
        <c:tickLblSkip val="1"/>
        <c:tickMarkSkip val="1"/>
        <c:noMultiLvlLbl val="0"/>
      </c:catAx>
      <c:valAx>
        <c:axId val="143543104"/>
        <c:scaling>
          <c:orientation val="minMax"/>
          <c:max val="20"/>
        </c:scaling>
        <c:delete val="0"/>
        <c:axPos val="l"/>
        <c:majorGridlines>
          <c:spPr>
            <a:ln w="3175">
              <a:solidFill>
                <a:srgbClr val="000000"/>
              </a:solidFill>
              <a:prstDash val="solid"/>
            </a:ln>
          </c:spPr>
        </c:majorGridlines>
        <c:numFmt formatCode="General" sourceLinked="1"/>
        <c:majorTickMark val="in"/>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ＭＳ Ｐゴシック"/>
                <a:ea typeface="ＭＳ Ｐゴシック"/>
                <a:cs typeface="ＭＳ Ｐゴシック"/>
              </a:defRPr>
            </a:pPr>
            <a:endParaRPr lang="ja-JP"/>
          </a:p>
        </c:txPr>
        <c:crossAx val="143349248"/>
        <c:crosses val="autoZero"/>
        <c:crossBetween val="between"/>
        <c:majorUnit val="10"/>
      </c:valAx>
      <c:spPr>
        <a:solidFill>
          <a:srgbClr val="FFFFFF"/>
        </a:solidFill>
        <a:ln w="12700">
          <a:solidFill>
            <a:srgbClr val="000000"/>
          </a:solidFill>
          <a:prstDash val="solid"/>
        </a:ln>
      </c:spPr>
    </c:plotArea>
    <c:legend>
      <c:legendPos val="r"/>
      <c:layout>
        <c:manualLayout>
          <c:xMode val="edge"/>
          <c:yMode val="edge"/>
          <c:x val="0.90050188754415195"/>
          <c:y val="0.4"/>
          <c:w val="6.9652079699547703E-2"/>
          <c:h val="0.1125"/>
        </c:manualLayout>
      </c:layout>
      <c:overlay val="0"/>
      <c:spPr>
        <a:solidFill>
          <a:srgbClr val="FFFFFF"/>
        </a:solidFill>
        <a:ln w="25400">
          <a:noFill/>
        </a:ln>
      </c:spPr>
      <c:txPr>
        <a:bodyPr/>
        <a:lstStyle/>
        <a:p>
          <a:pPr>
            <a:defRPr sz="16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ＭＳ Ｐゴシック"/>
          <a:ea typeface="ＭＳ Ｐゴシック"/>
          <a:cs typeface="ＭＳ Ｐゴシック"/>
        </a:defRPr>
      </a:pPr>
      <a:endParaRPr lang="ja-JP"/>
    </a:p>
  </c:txPr>
  <c:printSettings>
    <c:headerFooter/>
    <c:pageMargins b="0.75" l="0.7" r="0.7" t="0.75" header="0.51200000000000001" footer="0.51200000000000001"/>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8419440035169801E-2"/>
          <c:y val="0.22641509433962301"/>
          <c:w val="0.83161791108888805"/>
          <c:h val="0.39622641509433998"/>
        </c:manualLayout>
      </c:layout>
      <c:barChart>
        <c:barDir val="bar"/>
        <c:grouping val="percentStacked"/>
        <c:varyColors val="0"/>
        <c:ser>
          <c:idx val="0"/>
          <c:order val="0"/>
          <c:spPr>
            <a:solidFill>
              <a:srgbClr val="9999FF"/>
            </a:solidFill>
            <a:ln w="25400">
              <a:noFill/>
            </a:ln>
            <a:effectLst>
              <a:outerShdw dist="35921" dir="2700000" algn="br">
                <a:srgbClr val="000000"/>
              </a:outerShdw>
            </a:effectLst>
          </c:spPr>
          <c:invertIfNegative val="0"/>
          <c:val>
            <c:numRef>
              <c:f>太郎坊!$I$15</c:f>
              <c:numCache>
                <c:formatCode>0.0_ </c:formatCode>
                <c:ptCount val="1"/>
                <c:pt idx="0">
                  <c:v>1.5463917525773196</c:v>
                </c:pt>
              </c:numCache>
            </c:numRef>
          </c:val>
        </c:ser>
        <c:ser>
          <c:idx val="1"/>
          <c:order val="1"/>
          <c:spPr>
            <a:solidFill>
              <a:srgbClr val="993366"/>
            </a:solidFill>
            <a:ln w="25400">
              <a:noFill/>
            </a:ln>
            <a:effectLst>
              <a:outerShdw dist="35921" dir="2700000" algn="br">
                <a:srgbClr val="000000"/>
              </a:outerShdw>
            </a:effectLst>
          </c:spPr>
          <c:invertIfNegative val="0"/>
          <c:val>
            <c:numRef>
              <c:f>太郎坊!$J$15</c:f>
              <c:numCache>
                <c:formatCode>0.0_ </c:formatCode>
                <c:ptCount val="1"/>
                <c:pt idx="0">
                  <c:v>3.9518900343642613</c:v>
                </c:pt>
              </c:numCache>
            </c:numRef>
          </c:val>
        </c:ser>
        <c:ser>
          <c:idx val="2"/>
          <c:order val="2"/>
          <c:spPr>
            <a:solidFill>
              <a:srgbClr val="FFFFCC"/>
            </a:solidFill>
            <a:ln w="25400">
              <a:noFill/>
            </a:ln>
            <a:effectLst>
              <a:outerShdw dist="35921" dir="2700000" algn="br">
                <a:srgbClr val="000000"/>
              </a:outerShdw>
            </a:effectLst>
          </c:spPr>
          <c:invertIfNegative val="0"/>
          <c:val>
            <c:numRef>
              <c:f>太郎坊!$K$15</c:f>
              <c:numCache>
                <c:formatCode>0.0_ </c:formatCode>
                <c:ptCount val="1"/>
                <c:pt idx="0">
                  <c:v>94.501718213058425</c:v>
                </c:pt>
              </c:numCache>
            </c:numRef>
          </c:val>
        </c:ser>
        <c:dLbls>
          <c:showLegendKey val="0"/>
          <c:showVal val="0"/>
          <c:showCatName val="0"/>
          <c:showSerName val="0"/>
          <c:showPercent val="0"/>
          <c:showBubbleSize val="0"/>
        </c:dLbls>
        <c:gapWidth val="150"/>
        <c:overlap val="100"/>
        <c:axId val="123007488"/>
        <c:axId val="60793984"/>
      </c:barChart>
      <c:catAx>
        <c:axId val="123007488"/>
        <c:scaling>
          <c:orientation val="minMax"/>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200" b="0" i="0" u="none" strike="noStrike" baseline="0">
                <a:solidFill>
                  <a:srgbClr val="000000"/>
                </a:solidFill>
                <a:latin typeface="ＭＳ Ｐゴシック"/>
                <a:ea typeface="ＭＳ Ｐゴシック"/>
                <a:cs typeface="ＭＳ Ｐゴシック"/>
              </a:defRPr>
            </a:pPr>
            <a:endParaRPr lang="ja-JP"/>
          </a:p>
        </c:txPr>
        <c:crossAx val="60793984"/>
        <c:crosses val="autoZero"/>
        <c:auto val="1"/>
        <c:lblAlgn val="ctr"/>
        <c:lblOffset val="100"/>
        <c:tickLblSkip val="1"/>
        <c:tickMarkSkip val="1"/>
        <c:noMultiLvlLbl val="0"/>
      </c:catAx>
      <c:valAx>
        <c:axId val="60793984"/>
        <c:scaling>
          <c:orientation val="minMax"/>
        </c:scaling>
        <c:delete val="0"/>
        <c:axPos val="b"/>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200" b="0" i="0" u="none" strike="noStrike" baseline="0">
                <a:solidFill>
                  <a:srgbClr val="000000"/>
                </a:solidFill>
                <a:latin typeface="ＭＳ Ｐゴシック"/>
                <a:ea typeface="ＭＳ Ｐゴシック"/>
                <a:cs typeface="ＭＳ Ｐゴシック"/>
              </a:defRPr>
            </a:pPr>
            <a:endParaRPr lang="ja-JP"/>
          </a:p>
        </c:txPr>
        <c:crossAx val="123007488"/>
        <c:crosses val="autoZero"/>
        <c:crossBetween val="between"/>
      </c:valAx>
      <c:spPr>
        <a:solidFill>
          <a:srgbClr val="CDCDCD"/>
        </a:solidFill>
        <a:ln w="12700">
          <a:solidFill>
            <a:srgbClr val="808080"/>
          </a:solidFill>
          <a:prstDash val="solid"/>
        </a:ln>
      </c:spPr>
    </c:plotArea>
    <c:legend>
      <c:legendPos val="r"/>
      <c:layout>
        <c:manualLayout>
          <c:xMode val="edge"/>
          <c:yMode val="edge"/>
          <c:x val="0.93127460291358899"/>
          <c:y val="0.320754716981132"/>
          <c:w val="4.8110127087786898E-2"/>
          <c:h val="0.47169811320754701"/>
        </c:manualLayout>
      </c:layout>
      <c:overlay val="0"/>
      <c:spPr>
        <a:solidFill>
          <a:srgbClr val="FFFFFF"/>
        </a:solidFill>
        <a:ln w="25400">
          <a:noFill/>
        </a:ln>
      </c:spPr>
      <c:txPr>
        <a:bodyPr/>
        <a:lstStyle/>
        <a:p>
          <a:pPr>
            <a:defRPr sz="18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200" b="0" i="0" u="none" strike="noStrike" baseline="0">
          <a:solidFill>
            <a:srgbClr val="000000"/>
          </a:solidFill>
          <a:latin typeface="ＭＳ Ｐゴシック"/>
          <a:ea typeface="ＭＳ Ｐゴシック"/>
          <a:cs typeface="ＭＳ Ｐゴシック"/>
        </a:defRPr>
      </a:pPr>
      <a:endParaRPr lang="ja-JP"/>
    </a:p>
  </c:txPr>
  <c:printSettings>
    <c:headerFooter/>
    <c:pageMargins b="0.75" l="0.7" r="0.7" t="0.75" header="0.51200000000000001" footer="0.51200000000000001"/>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8419440035169801E-2"/>
          <c:y val="0.279075313201741"/>
          <c:w val="0.83161791108888805"/>
          <c:h val="0.48838179810304599"/>
        </c:manualLayout>
      </c:layout>
      <c:barChart>
        <c:barDir val="bar"/>
        <c:grouping val="percentStacked"/>
        <c:varyColors val="0"/>
        <c:ser>
          <c:idx val="0"/>
          <c:order val="0"/>
          <c:spPr>
            <a:solidFill>
              <a:srgbClr val="9999FF"/>
            </a:solidFill>
            <a:ln w="25400">
              <a:noFill/>
            </a:ln>
            <a:effectLst>
              <a:outerShdw dist="35921" dir="2700000" algn="br">
                <a:srgbClr val="000000"/>
              </a:outerShdw>
            </a:effectLst>
          </c:spPr>
          <c:invertIfNegative val="0"/>
          <c:val>
            <c:numRef>
              <c:f>太郎坊!$I$20</c:f>
              <c:numCache>
                <c:formatCode>0.0_ </c:formatCode>
                <c:ptCount val="1"/>
                <c:pt idx="0">
                  <c:v>1.4897579143389199</c:v>
                </c:pt>
              </c:numCache>
            </c:numRef>
          </c:val>
        </c:ser>
        <c:ser>
          <c:idx val="1"/>
          <c:order val="1"/>
          <c:spPr>
            <a:solidFill>
              <a:srgbClr val="993366"/>
            </a:solidFill>
            <a:ln w="25400">
              <a:noFill/>
            </a:ln>
            <a:effectLst>
              <a:outerShdw dist="35921" dir="2700000" algn="br">
                <a:srgbClr val="000000"/>
              </a:outerShdw>
            </a:effectLst>
          </c:spPr>
          <c:invertIfNegative val="0"/>
          <c:val>
            <c:numRef>
              <c:f>太郎坊!$J$20</c:f>
              <c:numCache>
                <c:formatCode>0.0_ </c:formatCode>
                <c:ptCount val="1"/>
                <c:pt idx="0">
                  <c:v>4.2830540037243949</c:v>
                </c:pt>
              </c:numCache>
            </c:numRef>
          </c:val>
        </c:ser>
        <c:ser>
          <c:idx val="2"/>
          <c:order val="2"/>
          <c:spPr>
            <a:solidFill>
              <a:srgbClr val="FFFFCC"/>
            </a:solidFill>
            <a:ln w="25400">
              <a:noFill/>
            </a:ln>
            <a:effectLst>
              <a:outerShdw dist="35921" dir="2700000" algn="br">
                <a:srgbClr val="000000"/>
              </a:outerShdw>
            </a:effectLst>
          </c:spPr>
          <c:invertIfNegative val="0"/>
          <c:val>
            <c:numRef>
              <c:f>太郎坊!$K$20</c:f>
              <c:numCache>
                <c:formatCode>0.0_ </c:formatCode>
                <c:ptCount val="1"/>
                <c:pt idx="0">
                  <c:v>94.227188081936688</c:v>
                </c:pt>
              </c:numCache>
            </c:numRef>
          </c:val>
        </c:ser>
        <c:dLbls>
          <c:showLegendKey val="0"/>
          <c:showVal val="0"/>
          <c:showCatName val="0"/>
          <c:showSerName val="0"/>
          <c:showPercent val="0"/>
          <c:showBubbleSize val="0"/>
        </c:dLbls>
        <c:gapWidth val="150"/>
        <c:overlap val="100"/>
        <c:axId val="123008512"/>
        <c:axId val="60795712"/>
      </c:barChart>
      <c:catAx>
        <c:axId val="123008512"/>
        <c:scaling>
          <c:orientation val="minMax"/>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200" b="0" i="0" u="none" strike="noStrike" baseline="0">
                <a:solidFill>
                  <a:srgbClr val="000000"/>
                </a:solidFill>
                <a:latin typeface="ＭＳ Ｐゴシック"/>
                <a:ea typeface="ＭＳ Ｐゴシック"/>
                <a:cs typeface="ＭＳ Ｐゴシック"/>
              </a:defRPr>
            </a:pPr>
            <a:endParaRPr lang="ja-JP"/>
          </a:p>
        </c:txPr>
        <c:crossAx val="60795712"/>
        <c:crosses val="autoZero"/>
        <c:auto val="1"/>
        <c:lblAlgn val="ctr"/>
        <c:lblOffset val="100"/>
        <c:tickLblSkip val="1"/>
        <c:tickMarkSkip val="1"/>
        <c:noMultiLvlLbl val="0"/>
      </c:catAx>
      <c:valAx>
        <c:axId val="60795712"/>
        <c:scaling>
          <c:orientation val="minMax"/>
        </c:scaling>
        <c:delete val="0"/>
        <c:axPos val="b"/>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200" b="0" i="0" u="none" strike="noStrike" baseline="0">
                <a:solidFill>
                  <a:srgbClr val="000000"/>
                </a:solidFill>
                <a:latin typeface="ＭＳ Ｐゴシック"/>
                <a:ea typeface="ＭＳ Ｐゴシック"/>
                <a:cs typeface="ＭＳ Ｐゴシック"/>
              </a:defRPr>
            </a:pPr>
            <a:endParaRPr lang="ja-JP"/>
          </a:p>
        </c:txPr>
        <c:crossAx val="123008512"/>
        <c:crosses val="autoZero"/>
        <c:crossBetween val="between"/>
      </c:valAx>
      <c:spPr>
        <a:solidFill>
          <a:srgbClr val="CDCDCD"/>
        </a:solidFill>
        <a:ln w="12700">
          <a:solidFill>
            <a:srgbClr val="808080"/>
          </a:solidFill>
          <a:prstDash val="solid"/>
        </a:ln>
      </c:spPr>
    </c:plotArea>
    <c:legend>
      <c:legendPos val="r"/>
      <c:layout>
        <c:manualLayout>
          <c:xMode val="edge"/>
          <c:yMode val="edge"/>
          <c:x val="0.93127460291358899"/>
          <c:y val="0.39535669370246601"/>
          <c:w val="4.8110127087786898E-2"/>
          <c:h val="0.58140690250362703"/>
        </c:manualLayout>
      </c:layout>
      <c:overlay val="0"/>
      <c:spPr>
        <a:solidFill>
          <a:srgbClr val="FFFFFF"/>
        </a:solidFill>
        <a:ln w="25400">
          <a:noFill/>
        </a:ln>
      </c:spPr>
      <c:txPr>
        <a:bodyPr/>
        <a:lstStyle/>
        <a:p>
          <a:pPr>
            <a:defRPr sz="18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200" b="0" i="0" u="none" strike="noStrike" baseline="0">
          <a:solidFill>
            <a:srgbClr val="000000"/>
          </a:solidFill>
          <a:latin typeface="ＭＳ Ｐゴシック"/>
          <a:ea typeface="ＭＳ Ｐゴシック"/>
          <a:cs typeface="ＭＳ Ｐゴシック"/>
        </a:defRPr>
      </a:pPr>
      <a:endParaRPr lang="ja-JP"/>
    </a:p>
  </c:txPr>
  <c:printSettings>
    <c:headerFooter/>
    <c:pageMargins b="0.75" l="0.7" r="0.7" t="0.75"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8219202420672002E-2"/>
          <c:y val="0.34285714285714303"/>
          <c:w val="0.83219212871901804"/>
          <c:h val="0.6"/>
        </c:manualLayout>
      </c:layout>
      <c:barChart>
        <c:barDir val="bar"/>
        <c:grouping val="percentStacked"/>
        <c:varyColors val="0"/>
        <c:ser>
          <c:idx val="0"/>
          <c:order val="0"/>
          <c:spPr>
            <a:solidFill>
              <a:srgbClr val="9999FF"/>
            </a:solidFill>
            <a:ln w="25400">
              <a:noFill/>
            </a:ln>
            <a:effectLst>
              <a:outerShdw dist="35921" dir="2700000" algn="br">
                <a:srgbClr val="000000"/>
              </a:outerShdw>
            </a:effectLst>
          </c:spPr>
          <c:invertIfNegative val="0"/>
          <c:val>
            <c:numRef>
              <c:f>太郎坊!$I$22</c:f>
              <c:numCache>
                <c:formatCode>0.0_ </c:formatCode>
                <c:ptCount val="1"/>
                <c:pt idx="0">
                  <c:v>1.25</c:v>
                </c:pt>
              </c:numCache>
            </c:numRef>
          </c:val>
        </c:ser>
        <c:ser>
          <c:idx val="1"/>
          <c:order val="1"/>
          <c:spPr>
            <a:solidFill>
              <a:srgbClr val="993366"/>
            </a:solidFill>
            <a:ln w="25400">
              <a:noFill/>
            </a:ln>
            <a:effectLst>
              <a:outerShdw dist="35921" dir="2700000" algn="br">
                <a:srgbClr val="000000"/>
              </a:outerShdw>
            </a:effectLst>
          </c:spPr>
          <c:invertIfNegative val="0"/>
          <c:val>
            <c:numRef>
              <c:f>太郎坊!$J$22</c:f>
              <c:numCache>
                <c:formatCode>0.0_ </c:formatCode>
                <c:ptCount val="1"/>
                <c:pt idx="0">
                  <c:v>6.4285714285714288</c:v>
                </c:pt>
              </c:numCache>
            </c:numRef>
          </c:val>
        </c:ser>
        <c:ser>
          <c:idx val="2"/>
          <c:order val="2"/>
          <c:spPr>
            <a:solidFill>
              <a:srgbClr val="FFFFCC"/>
            </a:solidFill>
            <a:ln w="25400">
              <a:noFill/>
            </a:ln>
            <a:effectLst>
              <a:outerShdw dist="35921" dir="2700000" algn="br">
                <a:srgbClr val="000000"/>
              </a:outerShdw>
            </a:effectLst>
          </c:spPr>
          <c:invertIfNegative val="0"/>
          <c:val>
            <c:numRef>
              <c:f>太郎坊!$K$22</c:f>
              <c:numCache>
                <c:formatCode>0.0_ </c:formatCode>
                <c:ptCount val="1"/>
                <c:pt idx="0">
                  <c:v>92.321428571428569</c:v>
                </c:pt>
              </c:numCache>
            </c:numRef>
          </c:val>
        </c:ser>
        <c:dLbls>
          <c:showLegendKey val="0"/>
          <c:showVal val="0"/>
          <c:showCatName val="0"/>
          <c:showSerName val="0"/>
          <c:showPercent val="0"/>
          <c:showBubbleSize val="0"/>
        </c:dLbls>
        <c:gapWidth val="150"/>
        <c:overlap val="100"/>
        <c:axId val="123009024"/>
        <c:axId val="60797440"/>
      </c:barChart>
      <c:catAx>
        <c:axId val="123009024"/>
        <c:scaling>
          <c:orientation val="minMax"/>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200" b="0" i="0" u="none" strike="noStrike" baseline="0">
                <a:solidFill>
                  <a:srgbClr val="000000"/>
                </a:solidFill>
                <a:latin typeface="ＭＳ Ｐゴシック"/>
                <a:ea typeface="ＭＳ Ｐゴシック"/>
                <a:cs typeface="ＭＳ Ｐゴシック"/>
              </a:defRPr>
            </a:pPr>
            <a:endParaRPr lang="ja-JP"/>
          </a:p>
        </c:txPr>
        <c:crossAx val="60797440"/>
        <c:crosses val="autoZero"/>
        <c:auto val="1"/>
        <c:lblAlgn val="ctr"/>
        <c:lblOffset val="100"/>
        <c:tickLblSkip val="1"/>
        <c:tickMarkSkip val="1"/>
        <c:noMultiLvlLbl val="0"/>
      </c:catAx>
      <c:valAx>
        <c:axId val="60797440"/>
        <c:scaling>
          <c:orientation val="minMax"/>
        </c:scaling>
        <c:delete val="0"/>
        <c:axPos val="b"/>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200" b="0" i="0" u="none" strike="noStrike" baseline="0">
                <a:solidFill>
                  <a:srgbClr val="000000"/>
                </a:solidFill>
                <a:latin typeface="ＭＳ Ｐゴシック"/>
                <a:ea typeface="ＭＳ Ｐゴシック"/>
                <a:cs typeface="ＭＳ Ｐゴシック"/>
              </a:defRPr>
            </a:pPr>
            <a:endParaRPr lang="ja-JP"/>
          </a:p>
        </c:txPr>
        <c:crossAx val="123009024"/>
        <c:crosses val="autoZero"/>
        <c:crossBetween val="between"/>
      </c:valAx>
      <c:spPr>
        <a:solidFill>
          <a:srgbClr val="CDCDCD"/>
        </a:solidFill>
        <a:ln w="12700">
          <a:solidFill>
            <a:srgbClr val="808080"/>
          </a:solidFill>
          <a:prstDash val="solid"/>
        </a:ln>
      </c:spPr>
    </c:plotArea>
    <c:legend>
      <c:legendPos val="r"/>
      <c:layout>
        <c:manualLayout>
          <c:xMode val="edge"/>
          <c:yMode val="edge"/>
          <c:x val="0.93150723873075203"/>
          <c:y val="0.48571428571428599"/>
          <c:w val="4.79452255229064E-2"/>
          <c:h val="0.71428571428571397"/>
        </c:manualLayout>
      </c:layout>
      <c:overlay val="0"/>
      <c:spPr>
        <a:solidFill>
          <a:srgbClr val="FFFFFF"/>
        </a:solidFill>
        <a:ln w="25400">
          <a:noFill/>
        </a:ln>
      </c:spPr>
      <c:txPr>
        <a:bodyPr/>
        <a:lstStyle/>
        <a:p>
          <a:pPr>
            <a:defRPr sz="18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200" b="0" i="0" u="none" strike="noStrike" baseline="0">
          <a:solidFill>
            <a:srgbClr val="000000"/>
          </a:solidFill>
          <a:latin typeface="ＭＳ Ｐゴシック"/>
          <a:ea typeface="ＭＳ Ｐゴシック"/>
          <a:cs typeface="ＭＳ Ｐゴシック"/>
        </a:defRPr>
      </a:pPr>
      <a:endParaRPr lang="ja-JP"/>
    </a:p>
  </c:txPr>
  <c:printSettings>
    <c:headerFooter/>
    <c:pageMargins b="0.75" l="0.7" r="0.7" t="0.75" header="0.51200000000000001" footer="0.51200000000000001"/>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8620837707530599E-2"/>
          <c:y val="0.32432860442098299"/>
          <c:w val="0.83103658161852201"/>
          <c:h val="0.56757505773672101"/>
        </c:manualLayout>
      </c:layout>
      <c:barChart>
        <c:barDir val="bar"/>
        <c:grouping val="percentStacked"/>
        <c:varyColors val="0"/>
        <c:ser>
          <c:idx val="0"/>
          <c:order val="0"/>
          <c:spPr>
            <a:solidFill>
              <a:srgbClr val="9999FF"/>
            </a:solidFill>
            <a:ln w="25400">
              <a:noFill/>
            </a:ln>
            <a:effectLst>
              <a:outerShdw dist="35921" dir="2700000" algn="br">
                <a:srgbClr val="000000"/>
              </a:outerShdw>
            </a:effectLst>
          </c:spPr>
          <c:invertIfNegative val="0"/>
          <c:val>
            <c:numRef>
              <c:f>太郎坊!$I$24</c:f>
              <c:numCache>
                <c:formatCode>0.0_ </c:formatCode>
                <c:ptCount val="1"/>
                <c:pt idx="0">
                  <c:v>0.96153846153846156</c:v>
                </c:pt>
              </c:numCache>
            </c:numRef>
          </c:val>
        </c:ser>
        <c:ser>
          <c:idx val="1"/>
          <c:order val="1"/>
          <c:spPr>
            <a:solidFill>
              <a:srgbClr val="993366"/>
            </a:solidFill>
            <a:ln w="25400">
              <a:noFill/>
            </a:ln>
            <a:effectLst>
              <a:outerShdw dist="35921" dir="2700000" algn="br">
                <a:srgbClr val="000000"/>
              </a:outerShdw>
            </a:effectLst>
          </c:spPr>
          <c:invertIfNegative val="0"/>
          <c:val>
            <c:numRef>
              <c:f>太郎坊!$J$24</c:f>
              <c:numCache>
                <c:formatCode>0.0_ </c:formatCode>
                <c:ptCount val="1"/>
                <c:pt idx="0">
                  <c:v>10.76923076923077</c:v>
                </c:pt>
              </c:numCache>
            </c:numRef>
          </c:val>
        </c:ser>
        <c:ser>
          <c:idx val="2"/>
          <c:order val="2"/>
          <c:spPr>
            <a:solidFill>
              <a:srgbClr val="FFFFCC"/>
            </a:solidFill>
            <a:ln w="25400">
              <a:noFill/>
            </a:ln>
            <a:effectLst>
              <a:outerShdw dist="35921" dir="2700000" algn="br">
                <a:srgbClr val="000000"/>
              </a:outerShdw>
            </a:effectLst>
          </c:spPr>
          <c:invertIfNegative val="0"/>
          <c:val>
            <c:numRef>
              <c:f>太郎坊!$K$24</c:f>
              <c:numCache>
                <c:formatCode>0.0_ </c:formatCode>
                <c:ptCount val="1"/>
                <c:pt idx="0">
                  <c:v>88.269230769230774</c:v>
                </c:pt>
              </c:numCache>
            </c:numRef>
          </c:val>
        </c:ser>
        <c:dLbls>
          <c:showLegendKey val="0"/>
          <c:showVal val="0"/>
          <c:showCatName val="0"/>
          <c:showSerName val="0"/>
          <c:showPercent val="0"/>
          <c:showBubbleSize val="0"/>
        </c:dLbls>
        <c:gapWidth val="150"/>
        <c:overlap val="100"/>
        <c:axId val="123009536"/>
        <c:axId val="60799168"/>
      </c:barChart>
      <c:catAx>
        <c:axId val="123009536"/>
        <c:scaling>
          <c:orientation val="minMax"/>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200" b="0" i="0" u="none" strike="noStrike" baseline="0">
                <a:solidFill>
                  <a:srgbClr val="000000"/>
                </a:solidFill>
                <a:latin typeface="ＭＳ Ｐゴシック"/>
                <a:ea typeface="ＭＳ Ｐゴシック"/>
                <a:cs typeface="ＭＳ Ｐゴシック"/>
              </a:defRPr>
            </a:pPr>
            <a:endParaRPr lang="ja-JP"/>
          </a:p>
        </c:txPr>
        <c:crossAx val="60799168"/>
        <c:crosses val="autoZero"/>
        <c:auto val="1"/>
        <c:lblAlgn val="ctr"/>
        <c:lblOffset val="100"/>
        <c:tickLblSkip val="1"/>
        <c:tickMarkSkip val="1"/>
        <c:noMultiLvlLbl val="0"/>
      </c:catAx>
      <c:valAx>
        <c:axId val="60799168"/>
        <c:scaling>
          <c:orientation val="minMax"/>
        </c:scaling>
        <c:delete val="0"/>
        <c:axPos val="b"/>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200" b="0" i="0" u="none" strike="noStrike" baseline="0">
                <a:solidFill>
                  <a:srgbClr val="000000"/>
                </a:solidFill>
                <a:latin typeface="ＭＳ Ｐゴシック"/>
                <a:ea typeface="ＭＳ Ｐゴシック"/>
                <a:cs typeface="ＭＳ Ｐゴシック"/>
              </a:defRPr>
            </a:pPr>
            <a:endParaRPr lang="ja-JP"/>
          </a:p>
        </c:txPr>
        <c:crossAx val="123009536"/>
        <c:crosses val="autoZero"/>
        <c:crossBetween val="between"/>
      </c:valAx>
      <c:spPr>
        <a:solidFill>
          <a:srgbClr val="CDCDCD"/>
        </a:solidFill>
        <a:ln w="12700">
          <a:solidFill>
            <a:srgbClr val="808080"/>
          </a:solidFill>
          <a:prstDash val="solid"/>
        </a:ln>
      </c:spPr>
    </c:plotArea>
    <c:legend>
      <c:legendPos val="r"/>
      <c:layout>
        <c:manualLayout>
          <c:xMode val="edge"/>
          <c:yMode val="edge"/>
          <c:x val="0.93103683417842698"/>
          <c:y val="0.45946552292972598"/>
          <c:w val="4.8275983994436902E-2"/>
          <c:h val="0.67568459254371505"/>
        </c:manualLayout>
      </c:layout>
      <c:overlay val="0"/>
      <c:spPr>
        <a:solidFill>
          <a:srgbClr val="FFFFFF"/>
        </a:solidFill>
        <a:ln w="25400">
          <a:noFill/>
        </a:ln>
      </c:spPr>
      <c:txPr>
        <a:bodyPr/>
        <a:lstStyle/>
        <a:p>
          <a:pPr>
            <a:defRPr sz="18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200" b="0" i="0" u="none" strike="noStrike" baseline="0">
          <a:solidFill>
            <a:srgbClr val="000000"/>
          </a:solidFill>
          <a:latin typeface="ＭＳ Ｐゴシック"/>
          <a:ea typeface="ＭＳ Ｐゴシック"/>
          <a:cs typeface="ＭＳ Ｐゴシック"/>
        </a:defRPr>
      </a:pPr>
      <a:endParaRPr lang="ja-JP"/>
    </a:p>
  </c:txPr>
  <c:printSettings>
    <c:headerFooter/>
    <c:pageMargins b="0.75" l="0.7" r="0.7" t="0.75" header="0.51200000000000001" footer="0.51200000000000001"/>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8620837707530599E-2"/>
          <c:y val="0.30770001252034601"/>
          <c:w val="0.83103658161852201"/>
          <c:h val="0.53847502191060503"/>
        </c:manualLayout>
      </c:layout>
      <c:barChart>
        <c:barDir val="bar"/>
        <c:grouping val="percentStacked"/>
        <c:varyColors val="0"/>
        <c:ser>
          <c:idx val="0"/>
          <c:order val="0"/>
          <c:spPr>
            <a:solidFill>
              <a:srgbClr val="9999FF"/>
            </a:solidFill>
            <a:ln w="25400">
              <a:noFill/>
            </a:ln>
            <a:effectLst>
              <a:outerShdw dist="35921" dir="2700000" algn="br">
                <a:srgbClr val="000000"/>
              </a:outerShdw>
            </a:effectLst>
          </c:spPr>
          <c:invertIfNegative val="0"/>
          <c:val>
            <c:numRef>
              <c:f>太郎坊!$I$26</c:f>
              <c:numCache>
                <c:formatCode>0.0_ </c:formatCode>
                <c:ptCount val="1"/>
                <c:pt idx="0">
                  <c:v>3.266787658802178</c:v>
                </c:pt>
              </c:numCache>
            </c:numRef>
          </c:val>
        </c:ser>
        <c:ser>
          <c:idx val="1"/>
          <c:order val="1"/>
          <c:spPr>
            <a:solidFill>
              <a:srgbClr val="993366"/>
            </a:solidFill>
            <a:ln w="25400">
              <a:noFill/>
            </a:ln>
            <a:effectLst>
              <a:outerShdw dist="35921" dir="2700000" algn="br">
                <a:srgbClr val="000000"/>
              </a:outerShdw>
            </a:effectLst>
          </c:spPr>
          <c:invertIfNegative val="0"/>
          <c:val>
            <c:numRef>
              <c:f>太郎坊!$J$26</c:f>
              <c:numCache>
                <c:formatCode>0.0_ </c:formatCode>
                <c:ptCount val="1"/>
                <c:pt idx="0">
                  <c:v>8.7114337568058069</c:v>
                </c:pt>
              </c:numCache>
            </c:numRef>
          </c:val>
        </c:ser>
        <c:ser>
          <c:idx val="2"/>
          <c:order val="2"/>
          <c:spPr>
            <a:solidFill>
              <a:srgbClr val="FFFFCC"/>
            </a:solidFill>
            <a:ln w="25400">
              <a:noFill/>
            </a:ln>
            <a:effectLst>
              <a:outerShdw dist="35921" dir="2700000" algn="br">
                <a:srgbClr val="000000"/>
              </a:outerShdw>
            </a:effectLst>
          </c:spPr>
          <c:invertIfNegative val="0"/>
          <c:val>
            <c:numRef>
              <c:f>太郎坊!$K$26</c:f>
              <c:numCache>
                <c:formatCode>0.0_ </c:formatCode>
                <c:ptCount val="1"/>
                <c:pt idx="0">
                  <c:v>88.02177858439201</c:v>
                </c:pt>
              </c:numCache>
            </c:numRef>
          </c:val>
        </c:ser>
        <c:dLbls>
          <c:showLegendKey val="0"/>
          <c:showVal val="0"/>
          <c:showCatName val="0"/>
          <c:showSerName val="0"/>
          <c:showPercent val="0"/>
          <c:showBubbleSize val="0"/>
        </c:dLbls>
        <c:gapWidth val="150"/>
        <c:overlap val="100"/>
        <c:axId val="123010048"/>
        <c:axId val="126959616"/>
      </c:barChart>
      <c:catAx>
        <c:axId val="123010048"/>
        <c:scaling>
          <c:orientation val="minMax"/>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200" b="0" i="0" u="none" strike="noStrike" baseline="0">
                <a:solidFill>
                  <a:srgbClr val="000000"/>
                </a:solidFill>
                <a:latin typeface="ＭＳ Ｐゴシック"/>
                <a:ea typeface="ＭＳ Ｐゴシック"/>
                <a:cs typeface="ＭＳ Ｐゴシック"/>
              </a:defRPr>
            </a:pPr>
            <a:endParaRPr lang="ja-JP"/>
          </a:p>
        </c:txPr>
        <c:crossAx val="126959616"/>
        <c:crosses val="autoZero"/>
        <c:auto val="1"/>
        <c:lblAlgn val="ctr"/>
        <c:lblOffset val="100"/>
        <c:tickLblSkip val="1"/>
        <c:tickMarkSkip val="1"/>
        <c:noMultiLvlLbl val="0"/>
      </c:catAx>
      <c:valAx>
        <c:axId val="126959616"/>
        <c:scaling>
          <c:orientation val="minMax"/>
        </c:scaling>
        <c:delete val="0"/>
        <c:axPos val="b"/>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200" b="0" i="0" u="none" strike="noStrike" baseline="0">
                <a:solidFill>
                  <a:srgbClr val="000000"/>
                </a:solidFill>
                <a:latin typeface="ＭＳ Ｐゴシック"/>
                <a:ea typeface="ＭＳ Ｐゴシック"/>
                <a:cs typeface="ＭＳ Ｐゴシック"/>
              </a:defRPr>
            </a:pPr>
            <a:endParaRPr lang="ja-JP"/>
          </a:p>
        </c:txPr>
        <c:crossAx val="123010048"/>
        <c:crosses val="autoZero"/>
        <c:crossBetween val="between"/>
      </c:valAx>
      <c:spPr>
        <a:solidFill>
          <a:srgbClr val="CDCDCD"/>
        </a:solidFill>
        <a:ln w="12700">
          <a:solidFill>
            <a:srgbClr val="808080"/>
          </a:solidFill>
          <a:prstDash val="solid"/>
        </a:ln>
      </c:spPr>
    </c:plotArea>
    <c:legend>
      <c:legendPos val="r"/>
      <c:layout>
        <c:manualLayout>
          <c:xMode val="edge"/>
          <c:yMode val="edge"/>
          <c:x val="0.93103683417842698"/>
          <c:y val="0.43590835107048997"/>
          <c:w val="4.8275983994436902E-2"/>
          <c:h val="0.64104169275071998"/>
        </c:manualLayout>
      </c:layout>
      <c:overlay val="0"/>
      <c:spPr>
        <a:solidFill>
          <a:srgbClr val="FFFFFF"/>
        </a:solidFill>
        <a:ln w="25400">
          <a:noFill/>
        </a:ln>
      </c:spPr>
      <c:txPr>
        <a:bodyPr/>
        <a:lstStyle/>
        <a:p>
          <a:pPr>
            <a:defRPr sz="18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200" b="0" i="0" u="none" strike="noStrike" baseline="0">
          <a:solidFill>
            <a:srgbClr val="000000"/>
          </a:solidFill>
          <a:latin typeface="ＭＳ Ｐゴシック"/>
          <a:ea typeface="ＭＳ Ｐゴシック"/>
          <a:cs typeface="ＭＳ Ｐゴシック"/>
        </a:defRPr>
      </a:pPr>
      <a:endParaRPr lang="ja-JP"/>
    </a:p>
  </c:txPr>
  <c:printSettings>
    <c:headerFooter/>
    <c:pageMargins b="0.75" l="0.7" r="0.7" t="0.75" header="0.51200000000000001" footer="0.51200000000000001"/>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8419440035169801E-2"/>
          <c:y val="0.27272727272727298"/>
          <c:w val="0.83161791108888805"/>
          <c:h val="0.47727272727272702"/>
        </c:manualLayout>
      </c:layout>
      <c:barChart>
        <c:barDir val="bar"/>
        <c:grouping val="percentStacked"/>
        <c:varyColors val="0"/>
        <c:ser>
          <c:idx val="0"/>
          <c:order val="0"/>
          <c:spPr>
            <a:solidFill>
              <a:srgbClr val="9999FF"/>
            </a:solidFill>
            <a:ln w="25400">
              <a:noFill/>
            </a:ln>
            <a:effectLst>
              <a:outerShdw dist="35921" dir="2700000" algn="br">
                <a:srgbClr val="000000"/>
              </a:outerShdw>
            </a:effectLst>
          </c:spPr>
          <c:invertIfNegative val="0"/>
          <c:val>
            <c:numRef>
              <c:f>太郎坊!$I$28</c:f>
              <c:numCache>
                <c:formatCode>0.0_ </c:formatCode>
                <c:ptCount val="1"/>
                <c:pt idx="0">
                  <c:v>3.4764826175869121</c:v>
                </c:pt>
              </c:numCache>
            </c:numRef>
          </c:val>
        </c:ser>
        <c:ser>
          <c:idx val="1"/>
          <c:order val="1"/>
          <c:spPr>
            <a:solidFill>
              <a:srgbClr val="993366"/>
            </a:solidFill>
            <a:ln w="25400">
              <a:noFill/>
            </a:ln>
            <a:effectLst>
              <a:outerShdw dist="35921" dir="2700000" algn="br">
                <a:srgbClr val="000000"/>
              </a:outerShdw>
            </a:effectLst>
          </c:spPr>
          <c:invertIfNegative val="0"/>
          <c:val>
            <c:numRef>
              <c:f>太郎坊!$J$28</c:f>
              <c:numCache>
                <c:formatCode>0.0_ </c:formatCode>
                <c:ptCount val="1"/>
                <c:pt idx="0">
                  <c:v>10.020449897750511</c:v>
                </c:pt>
              </c:numCache>
            </c:numRef>
          </c:val>
        </c:ser>
        <c:ser>
          <c:idx val="2"/>
          <c:order val="2"/>
          <c:spPr>
            <a:solidFill>
              <a:srgbClr val="FFFFCC"/>
            </a:solidFill>
            <a:ln w="25400">
              <a:noFill/>
            </a:ln>
            <a:effectLst>
              <a:outerShdw dist="35921" dir="2700000" algn="br">
                <a:srgbClr val="000000"/>
              </a:outerShdw>
            </a:effectLst>
          </c:spPr>
          <c:invertIfNegative val="0"/>
          <c:val>
            <c:numRef>
              <c:f>太郎坊!$K$28</c:f>
              <c:numCache>
                <c:formatCode>0.0_ </c:formatCode>
                <c:ptCount val="1"/>
                <c:pt idx="0">
                  <c:v>86.50306748466258</c:v>
                </c:pt>
              </c:numCache>
            </c:numRef>
          </c:val>
        </c:ser>
        <c:dLbls>
          <c:showLegendKey val="0"/>
          <c:showVal val="0"/>
          <c:showCatName val="0"/>
          <c:showSerName val="0"/>
          <c:showPercent val="0"/>
          <c:showBubbleSize val="0"/>
        </c:dLbls>
        <c:gapWidth val="150"/>
        <c:overlap val="100"/>
        <c:axId val="123010560"/>
        <c:axId val="126961344"/>
      </c:barChart>
      <c:catAx>
        <c:axId val="123010560"/>
        <c:scaling>
          <c:orientation val="minMax"/>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200" b="0" i="0" u="none" strike="noStrike" baseline="0">
                <a:solidFill>
                  <a:srgbClr val="000000"/>
                </a:solidFill>
                <a:latin typeface="ＭＳ Ｐゴシック"/>
                <a:ea typeface="ＭＳ Ｐゴシック"/>
                <a:cs typeface="ＭＳ Ｐゴシック"/>
              </a:defRPr>
            </a:pPr>
            <a:endParaRPr lang="ja-JP"/>
          </a:p>
        </c:txPr>
        <c:crossAx val="126961344"/>
        <c:crosses val="autoZero"/>
        <c:auto val="1"/>
        <c:lblAlgn val="ctr"/>
        <c:lblOffset val="100"/>
        <c:tickLblSkip val="1"/>
        <c:tickMarkSkip val="1"/>
        <c:noMultiLvlLbl val="0"/>
      </c:catAx>
      <c:valAx>
        <c:axId val="126961344"/>
        <c:scaling>
          <c:orientation val="minMax"/>
        </c:scaling>
        <c:delete val="0"/>
        <c:axPos val="b"/>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200" b="0" i="0" u="none" strike="noStrike" baseline="0">
                <a:solidFill>
                  <a:srgbClr val="000000"/>
                </a:solidFill>
                <a:latin typeface="ＭＳ Ｐゴシック"/>
                <a:ea typeface="ＭＳ Ｐゴシック"/>
                <a:cs typeface="ＭＳ Ｐゴシック"/>
              </a:defRPr>
            </a:pPr>
            <a:endParaRPr lang="ja-JP"/>
          </a:p>
        </c:txPr>
        <c:crossAx val="123010560"/>
        <c:crosses val="autoZero"/>
        <c:crossBetween val="between"/>
      </c:valAx>
      <c:spPr>
        <a:solidFill>
          <a:srgbClr val="CDCDCD"/>
        </a:solidFill>
        <a:ln w="12700">
          <a:solidFill>
            <a:srgbClr val="808080"/>
          </a:solidFill>
          <a:prstDash val="solid"/>
        </a:ln>
      </c:spPr>
    </c:plotArea>
    <c:legend>
      <c:legendPos val="r"/>
      <c:layout>
        <c:manualLayout>
          <c:xMode val="edge"/>
          <c:yMode val="edge"/>
          <c:x val="0.93127460291358899"/>
          <c:y val="0.38636363636363602"/>
          <c:w val="4.8110127087786898E-2"/>
          <c:h val="0.56818181818181801"/>
        </c:manualLayout>
      </c:layout>
      <c:overlay val="0"/>
      <c:spPr>
        <a:solidFill>
          <a:srgbClr val="FFFFFF"/>
        </a:solidFill>
        <a:ln w="25400">
          <a:noFill/>
        </a:ln>
      </c:spPr>
      <c:txPr>
        <a:bodyPr/>
        <a:lstStyle/>
        <a:p>
          <a:pPr>
            <a:defRPr sz="18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200" b="0" i="0" u="none" strike="noStrike" baseline="0">
          <a:solidFill>
            <a:srgbClr val="000000"/>
          </a:solidFill>
          <a:latin typeface="ＭＳ Ｐゴシック"/>
          <a:ea typeface="ＭＳ Ｐゴシック"/>
          <a:cs typeface="ＭＳ Ｐゴシック"/>
        </a:defRPr>
      </a:pPr>
      <a:endParaRPr lang="ja-JP"/>
    </a:p>
  </c:txPr>
  <c:printSettings>
    <c:headerFooter/>
    <c:pageMargins b="0.75" l="0.7" r="0.7" t="0.75" header="0.51200000000000001" footer="0.51200000000000001"/>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8620837707530599E-2"/>
          <c:y val="0.30000091553013802"/>
          <c:w val="0.83103658161852201"/>
          <c:h val="0.52500160217774094"/>
        </c:manualLayout>
      </c:layout>
      <c:barChart>
        <c:barDir val="bar"/>
        <c:grouping val="percentStacked"/>
        <c:varyColors val="0"/>
        <c:ser>
          <c:idx val="0"/>
          <c:order val="0"/>
          <c:spPr>
            <a:solidFill>
              <a:srgbClr val="9999FF"/>
            </a:solidFill>
            <a:ln w="25400">
              <a:noFill/>
            </a:ln>
            <a:effectLst>
              <a:outerShdw dist="35921" dir="2700000" algn="br">
                <a:srgbClr val="000000"/>
              </a:outerShdw>
            </a:effectLst>
          </c:spPr>
          <c:invertIfNegative val="0"/>
          <c:val>
            <c:numRef>
              <c:f>太郎坊!$I$31</c:f>
              <c:numCache>
                <c:formatCode>0.0_ </c:formatCode>
                <c:ptCount val="1"/>
                <c:pt idx="0">
                  <c:v>1.4644351464435146</c:v>
                </c:pt>
              </c:numCache>
            </c:numRef>
          </c:val>
        </c:ser>
        <c:ser>
          <c:idx val="1"/>
          <c:order val="1"/>
          <c:spPr>
            <a:solidFill>
              <a:srgbClr val="993366"/>
            </a:solidFill>
            <a:ln w="25400">
              <a:noFill/>
            </a:ln>
            <a:effectLst>
              <a:outerShdw dist="35921" dir="2700000" algn="br">
                <a:srgbClr val="000000"/>
              </a:outerShdw>
            </a:effectLst>
          </c:spPr>
          <c:invertIfNegative val="0"/>
          <c:val>
            <c:numRef>
              <c:f>太郎坊!$J$31</c:f>
              <c:numCache>
                <c:formatCode>0.0_ </c:formatCode>
                <c:ptCount val="1"/>
                <c:pt idx="0">
                  <c:v>2.7196652719665271</c:v>
                </c:pt>
              </c:numCache>
            </c:numRef>
          </c:val>
        </c:ser>
        <c:ser>
          <c:idx val="2"/>
          <c:order val="2"/>
          <c:spPr>
            <a:solidFill>
              <a:srgbClr val="FFFFCC"/>
            </a:solidFill>
            <a:ln w="25400">
              <a:noFill/>
            </a:ln>
            <a:effectLst>
              <a:outerShdw dist="35921" dir="2700000" algn="br">
                <a:srgbClr val="000000"/>
              </a:outerShdw>
            </a:effectLst>
          </c:spPr>
          <c:invertIfNegative val="0"/>
          <c:val>
            <c:numRef>
              <c:f>太郎坊!$K$31</c:f>
              <c:numCache>
                <c:formatCode>0.0_ </c:formatCode>
                <c:ptCount val="1"/>
                <c:pt idx="0">
                  <c:v>95.81589958158996</c:v>
                </c:pt>
              </c:numCache>
            </c:numRef>
          </c:val>
        </c:ser>
        <c:dLbls>
          <c:showLegendKey val="0"/>
          <c:showVal val="0"/>
          <c:showCatName val="0"/>
          <c:showSerName val="0"/>
          <c:showPercent val="0"/>
          <c:showBubbleSize val="0"/>
        </c:dLbls>
        <c:gapWidth val="150"/>
        <c:overlap val="100"/>
        <c:axId val="87383552"/>
        <c:axId val="126963072"/>
      </c:barChart>
      <c:catAx>
        <c:axId val="87383552"/>
        <c:scaling>
          <c:orientation val="minMax"/>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200" b="0" i="0" u="none" strike="noStrike" baseline="0">
                <a:solidFill>
                  <a:srgbClr val="000000"/>
                </a:solidFill>
                <a:latin typeface="ＭＳ Ｐゴシック"/>
                <a:ea typeface="ＭＳ Ｐゴシック"/>
                <a:cs typeface="ＭＳ Ｐゴシック"/>
              </a:defRPr>
            </a:pPr>
            <a:endParaRPr lang="ja-JP"/>
          </a:p>
        </c:txPr>
        <c:crossAx val="126963072"/>
        <c:crosses val="autoZero"/>
        <c:auto val="1"/>
        <c:lblAlgn val="ctr"/>
        <c:lblOffset val="100"/>
        <c:tickLblSkip val="1"/>
        <c:tickMarkSkip val="1"/>
        <c:noMultiLvlLbl val="0"/>
      </c:catAx>
      <c:valAx>
        <c:axId val="126963072"/>
        <c:scaling>
          <c:orientation val="minMax"/>
        </c:scaling>
        <c:delete val="0"/>
        <c:axPos val="b"/>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200" b="0" i="0" u="none" strike="noStrike" baseline="0">
                <a:solidFill>
                  <a:srgbClr val="000000"/>
                </a:solidFill>
                <a:latin typeface="ＭＳ Ｐゴシック"/>
                <a:ea typeface="ＭＳ Ｐゴシック"/>
                <a:cs typeface="ＭＳ Ｐゴシック"/>
              </a:defRPr>
            </a:pPr>
            <a:endParaRPr lang="ja-JP"/>
          </a:p>
        </c:txPr>
        <c:crossAx val="87383552"/>
        <c:crosses val="autoZero"/>
        <c:crossBetween val="between"/>
      </c:valAx>
      <c:spPr>
        <a:solidFill>
          <a:srgbClr val="CDCDCD"/>
        </a:solidFill>
        <a:ln w="12700">
          <a:solidFill>
            <a:srgbClr val="808080"/>
          </a:solidFill>
          <a:prstDash val="solid"/>
        </a:ln>
      </c:spPr>
    </c:plotArea>
    <c:legend>
      <c:legendPos val="r"/>
      <c:layout>
        <c:manualLayout>
          <c:xMode val="edge"/>
          <c:yMode val="edge"/>
          <c:x val="0.93103683417842698"/>
          <c:y val="0.42500129700102801"/>
          <c:w val="4.8275983994436902E-2"/>
          <c:h val="0.62500190735445404"/>
        </c:manualLayout>
      </c:layout>
      <c:overlay val="0"/>
      <c:spPr>
        <a:solidFill>
          <a:srgbClr val="FFFFFF"/>
        </a:solidFill>
        <a:ln w="25400">
          <a:noFill/>
        </a:ln>
      </c:spPr>
      <c:txPr>
        <a:bodyPr/>
        <a:lstStyle/>
        <a:p>
          <a:pPr>
            <a:defRPr sz="18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200" b="0" i="0" u="none" strike="noStrike" baseline="0">
          <a:solidFill>
            <a:srgbClr val="000000"/>
          </a:solidFill>
          <a:latin typeface="ＭＳ Ｐゴシック"/>
          <a:ea typeface="ＭＳ Ｐゴシック"/>
          <a:cs typeface="ＭＳ Ｐゴシック"/>
        </a:defRPr>
      </a:pPr>
      <a:endParaRPr lang="ja-JP"/>
    </a:p>
  </c:txPr>
  <c:printSettings>
    <c:headerFooter/>
    <c:pageMargins b="0.75" l="0.7" r="0.7" t="0.75" header="0.51200000000000001" footer="0.51200000000000001"/>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_rels/drawing2.xml.rels><?xml version="1.0" encoding="UTF-8" standalone="yes"?>
<Relationships xmlns="http://schemas.openxmlformats.org/package/2006/relationships"><Relationship Id="rId8" Type="http://schemas.openxmlformats.org/officeDocument/2006/relationships/chart" Target="../charts/chart18.xml"/><Relationship Id="rId3" Type="http://schemas.openxmlformats.org/officeDocument/2006/relationships/chart" Target="../charts/chart13.xml"/><Relationship Id="rId7" Type="http://schemas.openxmlformats.org/officeDocument/2006/relationships/chart" Target="../charts/chart17.xml"/><Relationship Id="rId12" Type="http://schemas.openxmlformats.org/officeDocument/2006/relationships/chart" Target="../charts/chart22.xml"/><Relationship Id="rId2" Type="http://schemas.openxmlformats.org/officeDocument/2006/relationships/chart" Target="../charts/chart12.xml"/><Relationship Id="rId1" Type="http://schemas.openxmlformats.org/officeDocument/2006/relationships/chart" Target="../charts/chart11.xml"/><Relationship Id="rId6" Type="http://schemas.openxmlformats.org/officeDocument/2006/relationships/chart" Target="../charts/chart16.xml"/><Relationship Id="rId11" Type="http://schemas.openxmlformats.org/officeDocument/2006/relationships/chart" Target="../charts/chart21.xml"/><Relationship Id="rId5" Type="http://schemas.openxmlformats.org/officeDocument/2006/relationships/chart" Target="../charts/chart15.xml"/><Relationship Id="rId10" Type="http://schemas.openxmlformats.org/officeDocument/2006/relationships/chart" Target="../charts/chart20.xml"/><Relationship Id="rId4" Type="http://schemas.openxmlformats.org/officeDocument/2006/relationships/chart" Target="../charts/chart14.xml"/><Relationship Id="rId9" Type="http://schemas.openxmlformats.org/officeDocument/2006/relationships/chart" Target="../charts/chart19.xml"/></Relationships>
</file>

<file path=xl/drawings/drawing1.xml><?xml version="1.0" encoding="utf-8"?>
<xdr:wsDr xmlns:xdr="http://schemas.openxmlformats.org/drawingml/2006/spreadsheetDrawing" xmlns:a="http://schemas.openxmlformats.org/drawingml/2006/main">
  <xdr:twoCellAnchor>
    <xdr:from>
      <xdr:col>12</xdr:col>
      <xdr:colOff>190500</xdr:colOff>
      <xdr:row>9</xdr:row>
      <xdr:rowOff>279400</xdr:rowOff>
    </xdr:from>
    <xdr:to>
      <xdr:col>19</xdr:col>
      <xdr:colOff>520700</xdr:colOff>
      <xdr:row>11</xdr:row>
      <xdr:rowOff>266700</xdr:rowOff>
    </xdr:to>
    <xdr:graphicFrame macro="">
      <xdr:nvGraphicFramePr>
        <xdr:cNvPr id="2049"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190500</xdr:colOff>
      <xdr:row>11</xdr:row>
      <xdr:rowOff>266700</xdr:rowOff>
    </xdr:from>
    <xdr:to>
      <xdr:col>19</xdr:col>
      <xdr:colOff>520700</xdr:colOff>
      <xdr:row>13</xdr:row>
      <xdr:rowOff>25400</xdr:rowOff>
    </xdr:to>
    <xdr:graphicFrame macro="">
      <xdr:nvGraphicFramePr>
        <xdr:cNvPr id="2050"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13</xdr:col>
      <xdr:colOff>0</xdr:colOff>
      <xdr:row>13</xdr:row>
      <xdr:rowOff>254000</xdr:rowOff>
    </xdr:from>
    <xdr:to>
      <xdr:col>19</xdr:col>
      <xdr:colOff>546100</xdr:colOff>
      <xdr:row>15</xdr:row>
      <xdr:rowOff>190500</xdr:rowOff>
    </xdr:to>
    <xdr:graphicFrame macro="">
      <xdr:nvGraphicFramePr>
        <xdr:cNvPr id="2051"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13</xdr:col>
      <xdr:colOff>0</xdr:colOff>
      <xdr:row>18</xdr:row>
      <xdr:rowOff>279400</xdr:rowOff>
    </xdr:from>
    <xdr:to>
      <xdr:col>19</xdr:col>
      <xdr:colOff>546100</xdr:colOff>
      <xdr:row>20</xdr:row>
      <xdr:rowOff>88900</xdr:rowOff>
    </xdr:to>
    <xdr:graphicFrame macro="">
      <xdr:nvGraphicFramePr>
        <xdr:cNvPr id="2052"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13</xdr:col>
      <xdr:colOff>0</xdr:colOff>
      <xdr:row>20</xdr:row>
      <xdr:rowOff>304800</xdr:rowOff>
    </xdr:from>
    <xdr:to>
      <xdr:col>19</xdr:col>
      <xdr:colOff>558800</xdr:colOff>
      <xdr:row>22</xdr:row>
      <xdr:rowOff>12700</xdr:rowOff>
    </xdr:to>
    <xdr:graphicFrame macro="">
      <xdr:nvGraphicFramePr>
        <xdr:cNvPr id="2053"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13</xdr:col>
      <xdr:colOff>0</xdr:colOff>
      <xdr:row>22</xdr:row>
      <xdr:rowOff>279400</xdr:rowOff>
    </xdr:from>
    <xdr:to>
      <xdr:col>19</xdr:col>
      <xdr:colOff>533400</xdr:colOff>
      <xdr:row>24</xdr:row>
      <xdr:rowOff>12700</xdr:rowOff>
    </xdr:to>
    <xdr:graphicFrame macro="">
      <xdr:nvGraphicFramePr>
        <xdr:cNvPr id="2054"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13</xdr:col>
      <xdr:colOff>0</xdr:colOff>
      <xdr:row>24</xdr:row>
      <xdr:rowOff>266700</xdr:rowOff>
    </xdr:from>
    <xdr:to>
      <xdr:col>19</xdr:col>
      <xdr:colOff>533400</xdr:colOff>
      <xdr:row>26</xdr:row>
      <xdr:rowOff>25400</xdr:rowOff>
    </xdr:to>
    <xdr:graphicFrame macro="">
      <xdr:nvGraphicFramePr>
        <xdr:cNvPr id="2055"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13</xdr:col>
      <xdr:colOff>0</xdr:colOff>
      <xdr:row>26</xdr:row>
      <xdr:rowOff>254000</xdr:rowOff>
    </xdr:from>
    <xdr:to>
      <xdr:col>19</xdr:col>
      <xdr:colOff>546100</xdr:colOff>
      <xdr:row>28</xdr:row>
      <xdr:rowOff>76200</xdr:rowOff>
    </xdr:to>
    <xdr:graphicFrame macro="">
      <xdr:nvGraphicFramePr>
        <xdr:cNvPr id="2056"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12</xdr:col>
      <xdr:colOff>190500</xdr:colOff>
      <xdr:row>29</xdr:row>
      <xdr:rowOff>292100</xdr:rowOff>
    </xdr:from>
    <xdr:to>
      <xdr:col>19</xdr:col>
      <xdr:colOff>520700</xdr:colOff>
      <xdr:row>31</xdr:row>
      <xdr:rowOff>63500</xdr:rowOff>
    </xdr:to>
    <xdr:graphicFrame macro="">
      <xdr:nvGraphicFramePr>
        <xdr:cNvPr id="2057"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13</xdr:col>
      <xdr:colOff>0</xdr:colOff>
      <xdr:row>33</xdr:row>
      <xdr:rowOff>203200</xdr:rowOff>
    </xdr:from>
    <xdr:to>
      <xdr:col>19</xdr:col>
      <xdr:colOff>533400</xdr:colOff>
      <xdr:row>35</xdr:row>
      <xdr:rowOff>139700</xdr:rowOff>
    </xdr:to>
    <xdr:graphicFrame macro="">
      <xdr:nvGraphicFramePr>
        <xdr:cNvPr id="2058"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12</xdr:col>
      <xdr:colOff>12700</xdr:colOff>
      <xdr:row>6</xdr:row>
      <xdr:rowOff>355600</xdr:rowOff>
    </xdr:from>
    <xdr:to>
      <xdr:col>16</xdr:col>
      <xdr:colOff>939800</xdr:colOff>
      <xdr:row>8</xdr:row>
      <xdr:rowOff>0</xdr:rowOff>
    </xdr:to>
    <xdr:graphicFrame macro="">
      <xdr:nvGraphicFramePr>
        <xdr:cNvPr id="102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431800</xdr:colOff>
      <xdr:row>9</xdr:row>
      <xdr:rowOff>0</xdr:rowOff>
    </xdr:from>
    <xdr:to>
      <xdr:col>16</xdr:col>
      <xdr:colOff>952500</xdr:colOff>
      <xdr:row>10</xdr:row>
      <xdr:rowOff>0</xdr:rowOff>
    </xdr:to>
    <xdr:graphicFrame macro="">
      <xdr:nvGraphicFramePr>
        <xdr:cNvPr id="1026"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12</xdr:col>
      <xdr:colOff>0</xdr:colOff>
      <xdr:row>11</xdr:row>
      <xdr:rowOff>12700</xdr:rowOff>
    </xdr:from>
    <xdr:to>
      <xdr:col>16</xdr:col>
      <xdr:colOff>952500</xdr:colOff>
      <xdr:row>12</xdr:row>
      <xdr:rowOff>12700</xdr:rowOff>
    </xdr:to>
    <xdr:graphicFrame macro="">
      <xdr:nvGraphicFramePr>
        <xdr:cNvPr id="1027"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12</xdr:col>
      <xdr:colOff>0</xdr:colOff>
      <xdr:row>13</xdr:row>
      <xdr:rowOff>76200</xdr:rowOff>
    </xdr:from>
    <xdr:to>
      <xdr:col>16</xdr:col>
      <xdr:colOff>952500</xdr:colOff>
      <xdr:row>13</xdr:row>
      <xdr:rowOff>609600</xdr:rowOff>
    </xdr:to>
    <xdr:graphicFrame macro="">
      <xdr:nvGraphicFramePr>
        <xdr:cNvPr id="1028"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xdr:col>
      <xdr:colOff>0</xdr:colOff>
      <xdr:row>14</xdr:row>
      <xdr:rowOff>279400</xdr:rowOff>
    </xdr:from>
    <xdr:to>
      <xdr:col>16</xdr:col>
      <xdr:colOff>952500</xdr:colOff>
      <xdr:row>16</xdr:row>
      <xdr:rowOff>114300</xdr:rowOff>
    </xdr:to>
    <xdr:graphicFrame macro="">
      <xdr:nvGraphicFramePr>
        <xdr:cNvPr id="1029"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xdr:col>
      <xdr:colOff>12700</xdr:colOff>
      <xdr:row>16</xdr:row>
      <xdr:rowOff>279400</xdr:rowOff>
    </xdr:from>
    <xdr:to>
      <xdr:col>17</xdr:col>
      <xdr:colOff>0</xdr:colOff>
      <xdr:row>18</xdr:row>
      <xdr:rowOff>203200</xdr:rowOff>
    </xdr:to>
    <xdr:graphicFrame macro="">
      <xdr:nvGraphicFramePr>
        <xdr:cNvPr id="1030"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12</xdr:col>
      <xdr:colOff>0</xdr:colOff>
      <xdr:row>19</xdr:row>
      <xdr:rowOff>12700</xdr:rowOff>
    </xdr:from>
    <xdr:to>
      <xdr:col>16</xdr:col>
      <xdr:colOff>952500</xdr:colOff>
      <xdr:row>20</xdr:row>
      <xdr:rowOff>165100</xdr:rowOff>
    </xdr:to>
    <xdr:graphicFrame macro="">
      <xdr:nvGraphicFramePr>
        <xdr:cNvPr id="1031"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xdr:col>
      <xdr:colOff>12700</xdr:colOff>
      <xdr:row>20</xdr:row>
      <xdr:rowOff>355600</xdr:rowOff>
    </xdr:from>
    <xdr:to>
      <xdr:col>16</xdr:col>
      <xdr:colOff>952500</xdr:colOff>
      <xdr:row>22</xdr:row>
      <xdr:rowOff>139700</xdr:rowOff>
    </xdr:to>
    <xdr:graphicFrame macro="">
      <xdr:nvGraphicFramePr>
        <xdr:cNvPr id="1032"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12</xdr:col>
      <xdr:colOff>25400</xdr:colOff>
      <xdr:row>22</xdr:row>
      <xdr:rowOff>266700</xdr:rowOff>
    </xdr:from>
    <xdr:to>
      <xdr:col>16</xdr:col>
      <xdr:colOff>952500</xdr:colOff>
      <xdr:row>25</xdr:row>
      <xdr:rowOff>190500</xdr:rowOff>
    </xdr:to>
    <xdr:graphicFrame macro="">
      <xdr:nvGraphicFramePr>
        <xdr:cNvPr id="1033"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18</xdr:col>
      <xdr:colOff>38100</xdr:colOff>
      <xdr:row>6</xdr:row>
      <xdr:rowOff>203200</xdr:rowOff>
    </xdr:from>
    <xdr:to>
      <xdr:col>20</xdr:col>
      <xdr:colOff>939800</xdr:colOff>
      <xdr:row>9</xdr:row>
      <xdr:rowOff>38100</xdr:rowOff>
    </xdr:to>
    <xdr:graphicFrame macro="">
      <xdr:nvGraphicFramePr>
        <xdr:cNvPr id="1034"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18</xdr:col>
      <xdr:colOff>38100</xdr:colOff>
      <xdr:row>9</xdr:row>
      <xdr:rowOff>241300</xdr:rowOff>
    </xdr:from>
    <xdr:to>
      <xdr:col>21</xdr:col>
      <xdr:colOff>0</xdr:colOff>
      <xdr:row>12</xdr:row>
      <xdr:rowOff>0</xdr:rowOff>
    </xdr:to>
    <xdr:graphicFrame macro="">
      <xdr:nvGraphicFramePr>
        <xdr:cNvPr id="1035"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18</xdr:col>
      <xdr:colOff>12700</xdr:colOff>
      <xdr:row>12</xdr:row>
      <xdr:rowOff>38100</xdr:rowOff>
    </xdr:from>
    <xdr:to>
      <xdr:col>20</xdr:col>
      <xdr:colOff>914400</xdr:colOff>
      <xdr:row>14</xdr:row>
      <xdr:rowOff>38100</xdr:rowOff>
    </xdr:to>
    <xdr:graphicFrame macro="">
      <xdr:nvGraphicFramePr>
        <xdr:cNvPr id="1036" name="グラフ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tables/table1.xml><?xml version="1.0" encoding="utf-8"?>
<table xmlns="http://schemas.openxmlformats.org/spreadsheetml/2006/main" id="1" name="List1" displayName="List1" ref="A5:G29" totalsRowShown="0" headerRowDxfId="8" dataDxfId="7">
  <autoFilter ref="A5:G29"/>
  <tableColumns count="7">
    <tableColumn id="1" name="積算厚cm" dataDxfId="6"/>
    <tableColumn id="2" name="単層厚cm" dataDxfId="5"/>
    <tableColumn id="3" name="ユニット名" dataDxfId="4"/>
    <tableColumn id="4" name="ユニット厚cm" dataDxfId="3"/>
    <tableColumn id="5" name="岩相" dataDxfId="2"/>
    <tableColumn id="6" name="最大粒径cm" dataDxfId="1"/>
    <tableColumn id="7" name="サンプル" dataDxfId="0"/>
  </tableColumns>
  <tableStyleInfo name="TableStyleMedium9" showFirstColumn="0" showLastColumn="0" showRowStripes="1" showColumnStripes="0"/>
</table>
</file>

<file path=xl/theme/theme1.xml><?xml version="1.0" encoding="utf-8"?>
<a:theme xmlns:a="http://schemas.openxmlformats.org/drawingml/2006/main" name="ホワイ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blurRad="63500" dist="38099" dir="2700000" algn="ctr" rotWithShape="0">
                  <a:srgbClr val="000000">
                    <a:alpha val="74998"/>
                  </a:srgbClr>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blurRad="63500" dist="38099" dir="2700000" algn="ctr" rotWithShape="0">
                  <a:srgbClr val="000000">
                    <a:alpha val="74998"/>
                  </a:srgbClr>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drawing" Target="../drawings/drawing2.xml"/></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5"/>
  <sheetViews>
    <sheetView tabSelected="1" topLeftCell="B1" workbookViewId="0">
      <selection activeCell="V11" sqref="V11"/>
    </sheetView>
  </sheetViews>
  <sheetFormatPr defaultColWidth="9" defaultRowHeight="13.5"/>
  <cols>
    <col min="1" max="1" width="6.5" style="1" customWidth="1"/>
    <col min="2" max="2" width="6.875" style="1" customWidth="1"/>
    <col min="3" max="3" width="17.125" style="1" customWidth="1"/>
    <col min="4" max="4" width="8.875" style="1" customWidth="1"/>
    <col min="5" max="5" width="48.875" style="1" customWidth="1"/>
    <col min="6" max="6" width="8.375" style="2" customWidth="1"/>
    <col min="7" max="7" width="8.5" style="1" customWidth="1"/>
    <col min="8" max="8" width="20.375" style="15" customWidth="1"/>
    <col min="9" max="12" width="6.375" style="2" customWidth="1"/>
    <col min="13" max="13" width="2.625" style="150" customWidth="1"/>
    <col min="14" max="17" width="5.875" style="150" customWidth="1"/>
    <col min="18" max="16384" width="9" style="1"/>
  </cols>
  <sheetData>
    <row r="1" spans="1:17">
      <c r="C1" s="16" t="s">
        <v>507</v>
      </c>
      <c r="D1" s="16" t="s">
        <v>526</v>
      </c>
      <c r="E1" s="16" t="s">
        <v>527</v>
      </c>
    </row>
    <row r="2" spans="1:17">
      <c r="C2" s="17" t="s">
        <v>509</v>
      </c>
      <c r="D2" s="17" t="s">
        <v>508</v>
      </c>
      <c r="E2" s="17">
        <v>35.33455</v>
      </c>
    </row>
    <row r="3" spans="1:17">
      <c r="C3" s="18" t="s">
        <v>511</v>
      </c>
      <c r="D3" s="18" t="s">
        <v>510</v>
      </c>
      <c r="E3" s="18">
        <v>138.79496</v>
      </c>
    </row>
    <row r="4" spans="1:17" ht="27">
      <c r="E4" s="1" t="s">
        <v>529</v>
      </c>
      <c r="F4" s="2" t="s">
        <v>677</v>
      </c>
    </row>
    <row r="5" spans="1:17" ht="27">
      <c r="A5" s="37" t="s">
        <v>564</v>
      </c>
      <c r="B5" s="37" t="s">
        <v>565</v>
      </c>
      <c r="C5" s="37" t="s">
        <v>206</v>
      </c>
      <c r="D5" s="51" t="s">
        <v>567</v>
      </c>
      <c r="E5" s="37" t="s">
        <v>158</v>
      </c>
      <c r="F5" s="38" t="s">
        <v>566</v>
      </c>
      <c r="G5" s="37" t="s">
        <v>209</v>
      </c>
      <c r="H5" s="39" t="s">
        <v>525</v>
      </c>
      <c r="I5" s="12" t="s">
        <v>678</v>
      </c>
      <c r="J5" s="12" t="s">
        <v>679</v>
      </c>
      <c r="K5" s="12" t="s">
        <v>680</v>
      </c>
      <c r="L5" s="12" t="s">
        <v>512</v>
      </c>
    </row>
    <row r="6" spans="1:17">
      <c r="A6" s="13">
        <v>180</v>
      </c>
      <c r="B6" s="13">
        <v>180</v>
      </c>
      <c r="C6" s="49" t="s">
        <v>530</v>
      </c>
      <c r="D6" s="53">
        <f>B6+B7+B8</f>
        <v>252</v>
      </c>
      <c r="E6" s="50" t="s">
        <v>320</v>
      </c>
      <c r="F6" s="12">
        <v>4</v>
      </c>
      <c r="G6" s="13"/>
      <c r="H6" s="35"/>
      <c r="I6" s="12"/>
      <c r="J6" s="12"/>
      <c r="K6" s="12"/>
      <c r="L6" s="12"/>
    </row>
    <row r="7" spans="1:17" ht="54">
      <c r="A7" s="13">
        <f>A6+B7</f>
        <v>236</v>
      </c>
      <c r="B7" s="13">
        <v>56</v>
      </c>
      <c r="C7" s="49" t="s">
        <v>537</v>
      </c>
      <c r="D7" s="54"/>
      <c r="E7" s="50" t="s">
        <v>145</v>
      </c>
      <c r="F7" s="12">
        <v>7</v>
      </c>
      <c r="G7" s="13"/>
      <c r="H7" s="35"/>
      <c r="I7" s="12"/>
      <c r="J7" s="12"/>
      <c r="K7" s="12"/>
      <c r="L7" s="12"/>
    </row>
    <row r="8" spans="1:17" ht="27">
      <c r="A8" s="13">
        <f t="shared" ref="A8:A71" si="0">A7+B8</f>
        <v>252</v>
      </c>
      <c r="B8" s="13">
        <v>16</v>
      </c>
      <c r="C8" s="49" t="s">
        <v>537</v>
      </c>
      <c r="D8" s="54"/>
      <c r="E8" s="50" t="s">
        <v>267</v>
      </c>
      <c r="F8" s="12">
        <v>8</v>
      </c>
      <c r="G8" s="13"/>
      <c r="H8" s="35"/>
      <c r="I8" s="12"/>
      <c r="J8" s="12"/>
      <c r="K8" s="12"/>
      <c r="L8" s="12"/>
    </row>
    <row r="9" spans="1:17" ht="27">
      <c r="A9" s="40">
        <f t="shared" si="0"/>
        <v>261</v>
      </c>
      <c r="B9" s="40">
        <v>9</v>
      </c>
      <c r="C9" s="56" t="s">
        <v>226</v>
      </c>
      <c r="D9" s="57">
        <f>B9+B10</f>
        <v>13</v>
      </c>
      <c r="E9" s="50" t="s">
        <v>152</v>
      </c>
      <c r="F9" s="12"/>
      <c r="G9" s="13"/>
      <c r="H9" s="35"/>
      <c r="I9" s="12"/>
      <c r="J9" s="12"/>
      <c r="K9" s="12"/>
      <c r="L9" s="12"/>
    </row>
    <row r="10" spans="1:17" ht="27">
      <c r="A10" s="40">
        <f t="shared" si="0"/>
        <v>265</v>
      </c>
      <c r="B10" s="40">
        <v>4</v>
      </c>
      <c r="C10" s="56" t="s">
        <v>268</v>
      </c>
      <c r="D10" s="52"/>
      <c r="E10" s="50" t="s">
        <v>297</v>
      </c>
      <c r="F10" s="12"/>
      <c r="G10" s="13"/>
      <c r="H10" s="41" t="s">
        <v>691</v>
      </c>
      <c r="I10" s="12"/>
      <c r="J10" s="12"/>
      <c r="K10" s="12"/>
      <c r="L10" s="12"/>
    </row>
    <row r="11" spans="1:17" ht="27">
      <c r="A11" s="34">
        <f t="shared" si="0"/>
        <v>275</v>
      </c>
      <c r="B11" s="13">
        <v>10</v>
      </c>
      <c r="C11" s="35" t="s">
        <v>523</v>
      </c>
      <c r="D11" s="55">
        <f t="shared" ref="D11:D16" si="1">B11</f>
        <v>10</v>
      </c>
      <c r="E11" s="13" t="s">
        <v>478</v>
      </c>
      <c r="F11" s="12">
        <v>4.2</v>
      </c>
      <c r="G11" s="13" t="s">
        <v>269</v>
      </c>
      <c r="H11" s="35"/>
      <c r="I11" s="12">
        <f>N11*100/Q11</f>
        <v>0.74766355140186913</v>
      </c>
      <c r="J11" s="12">
        <f>O11*100/Q11</f>
        <v>3.1775700934579438</v>
      </c>
      <c r="K11" s="12">
        <f>P11*100/Q11</f>
        <v>96.074766355140184</v>
      </c>
      <c r="L11" s="12">
        <f>SUM(I11:K11)</f>
        <v>100</v>
      </c>
      <c r="N11" s="150">
        <v>4</v>
      </c>
      <c r="O11" s="150">
        <v>17</v>
      </c>
      <c r="P11" s="150">
        <v>514</v>
      </c>
      <c r="Q11" s="150">
        <f>SUM(N11:P11)</f>
        <v>535</v>
      </c>
    </row>
    <row r="12" spans="1:17" ht="27">
      <c r="A12" s="40">
        <f t="shared" si="0"/>
        <v>280</v>
      </c>
      <c r="B12" s="40">
        <v>5</v>
      </c>
      <c r="C12" s="40" t="s">
        <v>268</v>
      </c>
      <c r="D12" s="40">
        <f t="shared" si="1"/>
        <v>5</v>
      </c>
      <c r="E12" s="13" t="s">
        <v>247</v>
      </c>
      <c r="F12" s="12"/>
      <c r="G12" s="13"/>
      <c r="H12" s="35"/>
      <c r="I12" s="12"/>
      <c r="J12" s="12"/>
      <c r="K12" s="12"/>
      <c r="L12" s="12"/>
    </row>
    <row r="13" spans="1:17" ht="27">
      <c r="A13" s="34">
        <f t="shared" si="0"/>
        <v>288</v>
      </c>
      <c r="B13" s="13">
        <v>8</v>
      </c>
      <c r="C13" s="13" t="s">
        <v>513</v>
      </c>
      <c r="D13" s="13">
        <f t="shared" si="1"/>
        <v>8</v>
      </c>
      <c r="E13" s="13" t="s">
        <v>479</v>
      </c>
      <c r="F13" s="12">
        <v>2.2000000000000002</v>
      </c>
      <c r="G13" s="13" t="s">
        <v>270</v>
      </c>
      <c r="H13" s="35"/>
      <c r="I13" s="12">
        <f>N13*100/Q13</f>
        <v>0.38167938931297712</v>
      </c>
      <c r="J13" s="12">
        <f>O13*100/Q13</f>
        <v>1.5267175572519085</v>
      </c>
      <c r="K13" s="12">
        <f>P13*100/Q13</f>
        <v>98.091603053435108</v>
      </c>
      <c r="L13" s="12">
        <f>SUM(I13:K13)</f>
        <v>100</v>
      </c>
      <c r="N13" s="150">
        <v>2</v>
      </c>
      <c r="O13" s="150">
        <v>8</v>
      </c>
      <c r="P13" s="150">
        <v>514</v>
      </c>
      <c r="Q13" s="150">
        <f>SUM(N13:P13)</f>
        <v>524</v>
      </c>
    </row>
    <row r="14" spans="1:17" ht="27">
      <c r="A14" s="40">
        <f t="shared" si="0"/>
        <v>295</v>
      </c>
      <c r="B14" s="40">
        <v>7</v>
      </c>
      <c r="C14" s="40" t="s">
        <v>268</v>
      </c>
      <c r="D14" s="40">
        <f t="shared" si="1"/>
        <v>7</v>
      </c>
      <c r="E14" s="13" t="s">
        <v>191</v>
      </c>
      <c r="F14" s="12"/>
      <c r="G14" s="13"/>
      <c r="H14" s="35"/>
      <c r="I14" s="12"/>
      <c r="J14" s="12"/>
      <c r="K14" s="12"/>
      <c r="L14" s="12"/>
    </row>
    <row r="15" spans="1:17" ht="27">
      <c r="A15" s="34">
        <f t="shared" si="0"/>
        <v>304.5</v>
      </c>
      <c r="B15" s="13">
        <v>9.5</v>
      </c>
      <c r="C15" s="35" t="s">
        <v>514</v>
      </c>
      <c r="D15" s="13">
        <f t="shared" si="1"/>
        <v>9.5</v>
      </c>
      <c r="E15" s="13" t="s">
        <v>413</v>
      </c>
      <c r="F15" s="12">
        <v>2.5</v>
      </c>
      <c r="G15" s="13" t="s">
        <v>111</v>
      </c>
      <c r="H15" s="35"/>
      <c r="I15" s="12">
        <f>N15*100/Q15</f>
        <v>1.5463917525773196</v>
      </c>
      <c r="J15" s="12">
        <f>O15*100/Q15</f>
        <v>3.9518900343642613</v>
      </c>
      <c r="K15" s="12">
        <f>P15*100/Q15</f>
        <v>94.501718213058425</v>
      </c>
      <c r="L15" s="12">
        <f>SUM(I15:K15)</f>
        <v>100</v>
      </c>
      <c r="N15" s="150">
        <v>9</v>
      </c>
      <c r="O15" s="150">
        <v>23</v>
      </c>
      <c r="P15" s="150">
        <v>550</v>
      </c>
      <c r="Q15" s="150">
        <f>SUM(N15:P15)</f>
        <v>582</v>
      </c>
    </row>
    <row r="16" spans="1:17" ht="27">
      <c r="A16" s="40">
        <f t="shared" si="0"/>
        <v>308</v>
      </c>
      <c r="B16" s="40">
        <v>3.5</v>
      </c>
      <c r="C16" s="40" t="s">
        <v>268</v>
      </c>
      <c r="D16" s="57">
        <f t="shared" si="1"/>
        <v>3.5</v>
      </c>
      <c r="E16" s="13" t="s">
        <v>191</v>
      </c>
      <c r="F16" s="12"/>
      <c r="G16" s="13"/>
      <c r="H16" s="35"/>
      <c r="I16" s="12"/>
      <c r="J16" s="12"/>
      <c r="K16" s="12"/>
      <c r="L16" s="12"/>
    </row>
    <row r="17" spans="1:17" ht="40.5">
      <c r="A17" s="42">
        <f t="shared" si="0"/>
        <v>331</v>
      </c>
      <c r="B17" s="42">
        <v>23</v>
      </c>
      <c r="C17" s="58" t="s">
        <v>159</v>
      </c>
      <c r="D17" s="59">
        <f>B17+B18</f>
        <v>43</v>
      </c>
      <c r="E17" s="50" t="s">
        <v>353</v>
      </c>
      <c r="F17" s="12">
        <v>8</v>
      </c>
      <c r="G17" s="13"/>
      <c r="H17" s="35"/>
      <c r="I17" s="12"/>
      <c r="J17" s="12"/>
      <c r="K17" s="12"/>
      <c r="L17" s="12"/>
    </row>
    <row r="18" spans="1:17" ht="27">
      <c r="A18" s="42">
        <f t="shared" si="0"/>
        <v>351</v>
      </c>
      <c r="B18" s="42">
        <v>20</v>
      </c>
      <c r="C18" s="58" t="s">
        <v>159</v>
      </c>
      <c r="D18" s="60"/>
      <c r="E18" s="50" t="s">
        <v>141</v>
      </c>
      <c r="F18" s="12"/>
      <c r="G18" s="13"/>
      <c r="H18" s="35"/>
      <c r="I18" s="12"/>
      <c r="J18" s="12"/>
      <c r="K18" s="12"/>
      <c r="L18" s="12"/>
    </row>
    <row r="19" spans="1:17" ht="27">
      <c r="A19" s="34">
        <f t="shared" si="0"/>
        <v>383</v>
      </c>
      <c r="B19" s="13">
        <v>32</v>
      </c>
      <c r="C19" s="49" t="s">
        <v>515</v>
      </c>
      <c r="D19" s="53">
        <f>B19+B20</f>
        <v>167</v>
      </c>
      <c r="E19" s="50" t="s">
        <v>192</v>
      </c>
      <c r="F19" s="12">
        <v>2.7</v>
      </c>
      <c r="G19" s="13"/>
      <c r="H19" s="35"/>
      <c r="I19" s="12"/>
      <c r="J19" s="12"/>
      <c r="K19" s="12"/>
      <c r="L19" s="12"/>
    </row>
    <row r="20" spans="1:17" ht="27">
      <c r="A20" s="34">
        <f t="shared" si="0"/>
        <v>518</v>
      </c>
      <c r="B20" s="13">
        <v>135</v>
      </c>
      <c r="C20" s="49" t="s">
        <v>515</v>
      </c>
      <c r="D20" s="55"/>
      <c r="E20" s="50" t="s">
        <v>451</v>
      </c>
      <c r="F20" s="12">
        <v>3.1</v>
      </c>
      <c r="G20" s="13" t="s">
        <v>142</v>
      </c>
      <c r="H20" s="35"/>
      <c r="I20" s="12">
        <f>N20*100/Q20</f>
        <v>1.4897579143389199</v>
      </c>
      <c r="J20" s="12">
        <f>O20*100/Q20</f>
        <v>4.2830540037243949</v>
      </c>
      <c r="K20" s="12">
        <f>P20*100/Q20</f>
        <v>94.227188081936688</v>
      </c>
      <c r="L20" s="12">
        <f>SUM(I20:K20)</f>
        <v>100</v>
      </c>
      <c r="N20" s="150">
        <v>8</v>
      </c>
      <c r="O20" s="150">
        <v>23</v>
      </c>
      <c r="P20" s="150">
        <v>506</v>
      </c>
      <c r="Q20" s="150">
        <f>SUM(N20:P20)</f>
        <v>537</v>
      </c>
    </row>
    <row r="21" spans="1:17" ht="27">
      <c r="A21" s="40">
        <f t="shared" si="0"/>
        <v>524</v>
      </c>
      <c r="B21" s="40">
        <v>6</v>
      </c>
      <c r="C21" s="40" t="s">
        <v>268</v>
      </c>
      <c r="D21" s="52">
        <f>B21</f>
        <v>6</v>
      </c>
      <c r="E21" s="13" t="s">
        <v>113</v>
      </c>
      <c r="F21" s="12"/>
      <c r="G21" s="13"/>
      <c r="H21" s="35"/>
      <c r="I21" s="12"/>
      <c r="J21" s="12"/>
      <c r="K21" s="12"/>
      <c r="L21" s="12"/>
    </row>
    <row r="22" spans="1:17" ht="27">
      <c r="A22" s="34">
        <f t="shared" si="0"/>
        <v>538</v>
      </c>
      <c r="B22" s="13">
        <v>14</v>
      </c>
      <c r="C22" s="13"/>
      <c r="D22" s="13">
        <f t="shared" ref="D22:D29" si="2">B22</f>
        <v>14</v>
      </c>
      <c r="E22" s="13" t="s">
        <v>486</v>
      </c>
      <c r="F22" s="12">
        <v>4.5</v>
      </c>
      <c r="G22" s="13" t="s">
        <v>185</v>
      </c>
      <c r="H22" s="35"/>
      <c r="I22" s="12">
        <f>N22*100/Q22</f>
        <v>1.25</v>
      </c>
      <c r="J22" s="12">
        <f>O22*100/Q22</f>
        <v>6.4285714285714288</v>
      </c>
      <c r="K22" s="12">
        <f>P22*100/Q22</f>
        <v>92.321428571428569</v>
      </c>
      <c r="L22" s="12">
        <f>SUM(I22:K22)</f>
        <v>100</v>
      </c>
      <c r="N22" s="150">
        <v>7</v>
      </c>
      <c r="O22" s="150">
        <v>36</v>
      </c>
      <c r="P22" s="150">
        <v>517</v>
      </c>
      <c r="Q22" s="150">
        <f>SUM(N22:P22)</f>
        <v>560</v>
      </c>
    </row>
    <row r="23" spans="1:17" ht="27">
      <c r="A23" s="40">
        <f t="shared" si="0"/>
        <v>542</v>
      </c>
      <c r="B23" s="40">
        <v>4</v>
      </c>
      <c r="C23" s="40" t="s">
        <v>268</v>
      </c>
      <c r="D23" s="40">
        <f t="shared" si="2"/>
        <v>4</v>
      </c>
      <c r="E23" s="13" t="s">
        <v>215</v>
      </c>
      <c r="F23" s="12"/>
      <c r="G23" s="13"/>
      <c r="H23" s="35"/>
      <c r="I23" s="12"/>
      <c r="J23" s="12"/>
      <c r="K23" s="12"/>
      <c r="L23" s="12"/>
    </row>
    <row r="24" spans="1:17" ht="27">
      <c r="A24" s="34">
        <f t="shared" si="0"/>
        <v>546</v>
      </c>
      <c r="B24" s="13">
        <v>4</v>
      </c>
      <c r="C24" s="13"/>
      <c r="D24" s="13">
        <f t="shared" si="2"/>
        <v>4</v>
      </c>
      <c r="E24" s="13" t="s">
        <v>487</v>
      </c>
      <c r="F24" s="12">
        <v>3</v>
      </c>
      <c r="G24" s="13" t="s">
        <v>183</v>
      </c>
      <c r="H24" s="35"/>
      <c r="I24" s="12">
        <f>N24*100/Q24</f>
        <v>0.96153846153846156</v>
      </c>
      <c r="J24" s="12">
        <f>O24*100/Q24</f>
        <v>10.76923076923077</v>
      </c>
      <c r="K24" s="12">
        <f>P24*100/Q24</f>
        <v>88.269230769230774</v>
      </c>
      <c r="L24" s="12">
        <f>SUM(I24:K24)</f>
        <v>100</v>
      </c>
      <c r="N24" s="150">
        <v>5</v>
      </c>
      <c r="O24" s="150">
        <v>56</v>
      </c>
      <c r="P24" s="150">
        <v>459</v>
      </c>
      <c r="Q24" s="150">
        <f>SUM(N24:P24)</f>
        <v>520</v>
      </c>
    </row>
    <row r="25" spans="1:17" ht="27">
      <c r="A25" s="40">
        <f t="shared" si="0"/>
        <v>552</v>
      </c>
      <c r="B25" s="40">
        <v>6</v>
      </c>
      <c r="C25" s="40" t="s">
        <v>268</v>
      </c>
      <c r="D25" s="40">
        <f t="shared" si="2"/>
        <v>6</v>
      </c>
      <c r="E25" s="13" t="s">
        <v>76</v>
      </c>
      <c r="F25" s="12"/>
      <c r="G25" s="13"/>
      <c r="H25" s="35"/>
      <c r="I25" s="12"/>
      <c r="J25" s="12"/>
      <c r="K25" s="12"/>
      <c r="L25" s="12"/>
    </row>
    <row r="26" spans="1:17" ht="27">
      <c r="A26" s="34">
        <f t="shared" si="0"/>
        <v>565</v>
      </c>
      <c r="B26" s="13">
        <v>13</v>
      </c>
      <c r="C26" s="13"/>
      <c r="D26" s="13">
        <f t="shared" si="2"/>
        <v>13</v>
      </c>
      <c r="E26" s="13" t="s">
        <v>454</v>
      </c>
      <c r="F26" s="12">
        <v>2.8</v>
      </c>
      <c r="G26" s="13" t="s">
        <v>48</v>
      </c>
      <c r="H26" s="35"/>
      <c r="I26" s="12">
        <f>N26*100/Q26</f>
        <v>3.266787658802178</v>
      </c>
      <c r="J26" s="12">
        <f>O26*100/Q26</f>
        <v>8.7114337568058069</v>
      </c>
      <c r="K26" s="12">
        <f>P26*100/Q26</f>
        <v>88.02177858439201</v>
      </c>
      <c r="L26" s="12">
        <f>SUM(I26:K26)</f>
        <v>100</v>
      </c>
      <c r="N26" s="150">
        <v>18</v>
      </c>
      <c r="O26" s="150">
        <v>48</v>
      </c>
      <c r="P26" s="150">
        <v>485</v>
      </c>
      <c r="Q26" s="150">
        <f>SUM(N26:P26)</f>
        <v>551</v>
      </c>
    </row>
    <row r="27" spans="1:17" ht="27">
      <c r="A27" s="40">
        <f t="shared" si="0"/>
        <v>572</v>
      </c>
      <c r="B27" s="40">
        <v>7</v>
      </c>
      <c r="C27" s="40" t="s">
        <v>268</v>
      </c>
      <c r="D27" s="40">
        <f t="shared" si="2"/>
        <v>7</v>
      </c>
      <c r="E27" s="13" t="s">
        <v>76</v>
      </c>
      <c r="F27" s="12"/>
      <c r="G27" s="13"/>
      <c r="H27" s="35"/>
      <c r="I27" s="12"/>
      <c r="J27" s="12"/>
      <c r="K27" s="12"/>
      <c r="L27" s="12"/>
    </row>
    <row r="28" spans="1:17" ht="27">
      <c r="A28" s="34">
        <f t="shared" si="0"/>
        <v>583</v>
      </c>
      <c r="B28" s="13">
        <v>11</v>
      </c>
      <c r="C28" s="13"/>
      <c r="D28" s="13">
        <f t="shared" si="2"/>
        <v>11</v>
      </c>
      <c r="E28" s="13" t="s">
        <v>455</v>
      </c>
      <c r="F28" s="12">
        <v>2.5</v>
      </c>
      <c r="G28" s="13" t="s">
        <v>144</v>
      </c>
      <c r="H28" s="35"/>
      <c r="I28" s="12">
        <f>N28*100/Q28</f>
        <v>3.4764826175869121</v>
      </c>
      <c r="J28" s="12">
        <f>O28*100/Q28</f>
        <v>10.020449897750511</v>
      </c>
      <c r="K28" s="12">
        <f>P28*100/Q28</f>
        <v>86.50306748466258</v>
      </c>
      <c r="L28" s="12">
        <f>SUM(I28:K28)</f>
        <v>100</v>
      </c>
      <c r="N28" s="150">
        <v>17</v>
      </c>
      <c r="O28" s="150">
        <v>49</v>
      </c>
      <c r="P28" s="150">
        <v>423</v>
      </c>
      <c r="Q28" s="150">
        <f>SUM(N28:P28)</f>
        <v>489</v>
      </c>
    </row>
    <row r="29" spans="1:17" ht="27">
      <c r="A29" s="42">
        <f t="shared" si="0"/>
        <v>615</v>
      </c>
      <c r="B29" s="42">
        <v>32</v>
      </c>
      <c r="C29" s="42" t="s">
        <v>159</v>
      </c>
      <c r="D29" s="59">
        <f t="shared" si="2"/>
        <v>32</v>
      </c>
      <c r="E29" s="13" t="s">
        <v>211</v>
      </c>
      <c r="F29" s="12">
        <v>5</v>
      </c>
      <c r="G29" s="13"/>
      <c r="H29" s="35"/>
      <c r="I29" s="12"/>
      <c r="J29" s="12"/>
      <c r="K29" s="12"/>
      <c r="L29" s="12"/>
    </row>
    <row r="30" spans="1:17" ht="27">
      <c r="A30" s="34">
        <f t="shared" si="0"/>
        <v>618.5</v>
      </c>
      <c r="B30" s="13">
        <v>3.5</v>
      </c>
      <c r="C30" s="49"/>
      <c r="D30" s="53">
        <f>B30+B31</f>
        <v>5</v>
      </c>
      <c r="E30" s="50" t="s">
        <v>188</v>
      </c>
      <c r="F30" s="12"/>
      <c r="G30" s="13"/>
      <c r="H30" s="35"/>
      <c r="I30" s="12"/>
      <c r="J30" s="12"/>
      <c r="K30" s="12"/>
      <c r="L30" s="12"/>
    </row>
    <row r="31" spans="1:17" ht="27">
      <c r="A31" s="34">
        <f t="shared" si="0"/>
        <v>620</v>
      </c>
      <c r="B31" s="13">
        <v>1.5</v>
      </c>
      <c r="C31" s="49"/>
      <c r="D31" s="55"/>
      <c r="E31" s="50" t="s">
        <v>456</v>
      </c>
      <c r="F31" s="12">
        <v>2.2000000000000002</v>
      </c>
      <c r="G31" s="13" t="s">
        <v>252</v>
      </c>
      <c r="H31" s="35"/>
      <c r="I31" s="12">
        <f>N31*100/Q31</f>
        <v>1.4644351464435146</v>
      </c>
      <c r="J31" s="12">
        <f>O31*100/Q31</f>
        <v>2.7196652719665271</v>
      </c>
      <c r="K31" s="12">
        <f>P31*100/Q31</f>
        <v>95.81589958158996</v>
      </c>
      <c r="L31" s="12">
        <f>SUM(I31:K31)</f>
        <v>100</v>
      </c>
      <c r="N31" s="150">
        <v>7</v>
      </c>
      <c r="O31" s="150">
        <v>13</v>
      </c>
      <c r="P31" s="150">
        <v>458</v>
      </c>
      <c r="Q31" s="150">
        <f>SUM(N31:P31)</f>
        <v>478</v>
      </c>
    </row>
    <row r="32" spans="1:17">
      <c r="A32" s="40">
        <f t="shared" si="0"/>
        <v>620.6</v>
      </c>
      <c r="B32" s="40">
        <v>0.6</v>
      </c>
      <c r="C32" s="40" t="s">
        <v>268</v>
      </c>
      <c r="D32" s="52">
        <f>B32</f>
        <v>0.6</v>
      </c>
      <c r="E32" s="13" t="s">
        <v>305</v>
      </c>
      <c r="F32" s="12"/>
      <c r="G32" s="13"/>
      <c r="H32" s="35"/>
      <c r="I32" s="12"/>
      <c r="J32" s="12"/>
      <c r="K32" s="12"/>
      <c r="L32" s="12"/>
    </row>
    <row r="33" spans="1:17">
      <c r="A33" s="34">
        <f t="shared" si="0"/>
        <v>622.6</v>
      </c>
      <c r="B33" s="13">
        <v>2</v>
      </c>
      <c r="C33" s="13"/>
      <c r="D33" s="13">
        <f>B33</f>
        <v>2</v>
      </c>
      <c r="E33" s="13" t="s">
        <v>51</v>
      </c>
      <c r="F33" s="12">
        <v>1.2</v>
      </c>
      <c r="G33" s="13"/>
      <c r="H33" s="35"/>
      <c r="I33" s="12"/>
      <c r="J33" s="12"/>
      <c r="K33" s="12"/>
      <c r="L33" s="12"/>
    </row>
    <row r="34" spans="1:17" ht="27">
      <c r="A34" s="40">
        <f t="shared" si="0"/>
        <v>624.6</v>
      </c>
      <c r="B34" s="40">
        <v>2</v>
      </c>
      <c r="C34" s="40" t="s">
        <v>268</v>
      </c>
      <c r="D34" s="40">
        <f>B34</f>
        <v>2</v>
      </c>
      <c r="E34" s="13" t="s">
        <v>264</v>
      </c>
      <c r="F34" s="12"/>
      <c r="G34" s="13"/>
      <c r="H34" s="35"/>
      <c r="I34" s="12"/>
      <c r="J34" s="12"/>
      <c r="K34" s="12"/>
      <c r="L34" s="12"/>
    </row>
    <row r="35" spans="1:17">
      <c r="A35" s="34">
        <f t="shared" si="0"/>
        <v>626.6</v>
      </c>
      <c r="B35" s="13">
        <v>2</v>
      </c>
      <c r="C35" s="13"/>
      <c r="D35" s="13">
        <f>B35</f>
        <v>2</v>
      </c>
      <c r="E35" s="13" t="s">
        <v>430</v>
      </c>
      <c r="F35" s="12">
        <v>1.9</v>
      </c>
      <c r="G35" s="13" t="s">
        <v>203</v>
      </c>
      <c r="H35" s="35"/>
      <c r="I35" s="12">
        <f>N35*100/Q35</f>
        <v>2.1897810218978102</v>
      </c>
      <c r="J35" s="12">
        <f>O35*100/Q35</f>
        <v>12.652068126520682</v>
      </c>
      <c r="K35" s="12">
        <f>P35*100/Q35</f>
        <v>85.15815085158151</v>
      </c>
      <c r="L35" s="12">
        <f>SUM(I35:K35)</f>
        <v>100</v>
      </c>
      <c r="N35" s="150">
        <v>9</v>
      </c>
      <c r="O35" s="150">
        <v>52</v>
      </c>
      <c r="P35" s="150">
        <v>350</v>
      </c>
      <c r="Q35" s="150">
        <f>SUM(N35:P35)</f>
        <v>411</v>
      </c>
    </row>
    <row r="36" spans="1:17">
      <c r="A36" s="40">
        <f t="shared" si="0"/>
        <v>627.30000000000007</v>
      </c>
      <c r="B36" s="40">
        <v>0.7</v>
      </c>
      <c r="C36" s="40" t="s">
        <v>268</v>
      </c>
      <c r="D36" s="57">
        <f>B36</f>
        <v>0.7</v>
      </c>
      <c r="E36" s="13" t="s">
        <v>305</v>
      </c>
      <c r="F36" s="12"/>
      <c r="G36" s="13"/>
      <c r="H36" s="35"/>
      <c r="I36" s="12"/>
      <c r="J36" s="12"/>
      <c r="K36" s="12"/>
      <c r="L36" s="12"/>
    </row>
    <row r="37" spans="1:17" ht="27">
      <c r="A37" s="34">
        <f t="shared" si="0"/>
        <v>640.30000000000007</v>
      </c>
      <c r="B37" s="13">
        <v>13</v>
      </c>
      <c r="C37" s="49" t="s">
        <v>516</v>
      </c>
      <c r="D37" s="53">
        <f>B37+B38+B39</f>
        <v>77</v>
      </c>
      <c r="E37" s="50" t="s">
        <v>89</v>
      </c>
      <c r="F37" s="12">
        <v>3.2</v>
      </c>
      <c r="G37" s="13"/>
      <c r="H37" s="35"/>
    </row>
    <row r="38" spans="1:17" ht="54">
      <c r="A38" s="34">
        <f t="shared" si="0"/>
        <v>690.30000000000007</v>
      </c>
      <c r="B38" s="13">
        <v>50</v>
      </c>
      <c r="C38" s="49" t="s">
        <v>516</v>
      </c>
      <c r="D38" s="54"/>
      <c r="E38" s="50" t="s">
        <v>503</v>
      </c>
      <c r="F38" s="12">
        <v>7.2</v>
      </c>
      <c r="G38" s="13" t="s">
        <v>253</v>
      </c>
      <c r="H38" s="35"/>
    </row>
    <row r="39" spans="1:17" ht="27">
      <c r="A39" s="34">
        <f t="shared" si="0"/>
        <v>704.30000000000007</v>
      </c>
      <c r="B39" s="13">
        <v>14</v>
      </c>
      <c r="C39" s="49" t="s">
        <v>516</v>
      </c>
      <c r="D39" s="55"/>
      <c r="E39" s="50" t="s">
        <v>303</v>
      </c>
      <c r="F39" s="12">
        <v>3.8</v>
      </c>
      <c r="G39" s="13"/>
      <c r="H39" s="35"/>
    </row>
    <row r="40" spans="1:17">
      <c r="A40" s="40">
        <f t="shared" si="0"/>
        <v>705.50000000000011</v>
      </c>
      <c r="B40" s="40">
        <v>1.2</v>
      </c>
      <c r="C40" s="40" t="s">
        <v>268</v>
      </c>
      <c r="D40" s="61">
        <f>B40</f>
        <v>1.2</v>
      </c>
      <c r="E40" s="13" t="s">
        <v>166</v>
      </c>
      <c r="F40" s="12"/>
      <c r="G40" s="13"/>
      <c r="H40" s="35"/>
    </row>
    <row r="41" spans="1:17" ht="27">
      <c r="A41" s="34">
        <f t="shared" si="0"/>
        <v>708.50000000000011</v>
      </c>
      <c r="B41" s="13">
        <v>3</v>
      </c>
      <c r="C41" s="49" t="s">
        <v>517</v>
      </c>
      <c r="D41" s="53">
        <f>B41+B42</f>
        <v>7</v>
      </c>
      <c r="E41" s="50" t="s">
        <v>110</v>
      </c>
      <c r="F41" s="12">
        <v>2.5</v>
      </c>
      <c r="G41" s="13"/>
      <c r="H41" s="35"/>
    </row>
    <row r="42" spans="1:17" ht="27">
      <c r="A42" s="34">
        <f t="shared" si="0"/>
        <v>712.50000000000011</v>
      </c>
      <c r="B42" s="13">
        <v>4</v>
      </c>
      <c r="C42" s="49" t="s">
        <v>517</v>
      </c>
      <c r="D42" s="55"/>
      <c r="E42" s="50" t="s">
        <v>488</v>
      </c>
      <c r="F42" s="12">
        <v>2.1</v>
      </c>
      <c r="G42" s="13" t="s">
        <v>193</v>
      </c>
      <c r="H42" s="35"/>
    </row>
    <row r="43" spans="1:17">
      <c r="A43" s="40">
        <f t="shared" si="0"/>
        <v>713.60000000000014</v>
      </c>
      <c r="B43" s="40">
        <v>1.1000000000000001</v>
      </c>
      <c r="C43" s="40" t="s">
        <v>268</v>
      </c>
      <c r="D43" s="52">
        <f>B43</f>
        <v>1.1000000000000001</v>
      </c>
      <c r="E43" s="13" t="s">
        <v>166</v>
      </c>
      <c r="F43" s="12"/>
      <c r="G43" s="13"/>
      <c r="H43" s="35"/>
    </row>
    <row r="44" spans="1:17" ht="40.5">
      <c r="A44" s="34">
        <f t="shared" si="0"/>
        <v>757.60000000000014</v>
      </c>
      <c r="B44" s="13">
        <v>44</v>
      </c>
      <c r="C44" s="13" t="s">
        <v>518</v>
      </c>
      <c r="D44" s="13">
        <f>B44</f>
        <v>44</v>
      </c>
      <c r="E44" s="13" t="s">
        <v>245</v>
      </c>
      <c r="F44" s="12">
        <v>4.8</v>
      </c>
      <c r="G44" s="13" t="s">
        <v>246</v>
      </c>
      <c r="H44" s="35"/>
    </row>
    <row r="45" spans="1:17" ht="27">
      <c r="A45" s="40">
        <f t="shared" si="0"/>
        <v>763.10000000000014</v>
      </c>
      <c r="B45" s="40">
        <v>5.5</v>
      </c>
      <c r="C45" s="40" t="s">
        <v>268</v>
      </c>
      <c r="D45" s="40">
        <f t="shared" ref="D45:D72" si="3">B45</f>
        <v>5.5</v>
      </c>
      <c r="E45" s="13" t="s">
        <v>165</v>
      </c>
      <c r="F45" s="12"/>
      <c r="G45" s="13"/>
      <c r="H45" s="35"/>
    </row>
    <row r="46" spans="1:17" ht="24" customHeight="1">
      <c r="A46" s="34">
        <f t="shared" si="0"/>
        <v>766.60000000000014</v>
      </c>
      <c r="B46" s="13">
        <v>3.5</v>
      </c>
      <c r="C46" s="13"/>
      <c r="D46" s="13">
        <f t="shared" si="3"/>
        <v>3.5</v>
      </c>
      <c r="E46" s="13" t="s">
        <v>265</v>
      </c>
      <c r="F46" s="12">
        <v>1.7</v>
      </c>
      <c r="G46" s="13" t="s">
        <v>266</v>
      </c>
      <c r="H46" s="35"/>
    </row>
    <row r="47" spans="1:17" ht="27">
      <c r="A47" s="40">
        <f t="shared" si="0"/>
        <v>779.10000000000014</v>
      </c>
      <c r="B47" s="40">
        <v>12.5</v>
      </c>
      <c r="C47" s="40" t="s">
        <v>268</v>
      </c>
      <c r="D47" s="40">
        <f t="shared" si="3"/>
        <v>12.5</v>
      </c>
      <c r="E47" s="13" t="s">
        <v>271</v>
      </c>
      <c r="F47" s="12"/>
      <c r="G47" s="13"/>
      <c r="H47" s="35"/>
    </row>
    <row r="48" spans="1:17" ht="27">
      <c r="A48" s="34">
        <f t="shared" si="0"/>
        <v>792.10000000000014</v>
      </c>
      <c r="B48" s="13">
        <v>13</v>
      </c>
      <c r="C48" s="13" t="s">
        <v>539</v>
      </c>
      <c r="D48" s="13">
        <f t="shared" si="3"/>
        <v>13</v>
      </c>
      <c r="E48" s="13" t="s">
        <v>372</v>
      </c>
      <c r="F48" s="12">
        <v>4.2</v>
      </c>
      <c r="G48" s="13" t="s">
        <v>321</v>
      </c>
      <c r="H48" s="35"/>
    </row>
    <row r="49" spans="1:8" ht="27">
      <c r="A49" s="40">
        <f t="shared" si="0"/>
        <v>800.10000000000014</v>
      </c>
      <c r="B49" s="40">
        <v>8</v>
      </c>
      <c r="C49" s="40" t="s">
        <v>268</v>
      </c>
      <c r="D49" s="40">
        <f t="shared" si="3"/>
        <v>8</v>
      </c>
      <c r="E49" s="13" t="s">
        <v>140</v>
      </c>
      <c r="F49" s="12"/>
      <c r="G49" s="13"/>
      <c r="H49" s="35"/>
    </row>
    <row r="50" spans="1:8" ht="27">
      <c r="A50" s="42">
        <f t="shared" si="0"/>
        <v>801.60000000000014</v>
      </c>
      <c r="B50" s="42">
        <v>1.5</v>
      </c>
      <c r="C50" s="42" t="s">
        <v>159</v>
      </c>
      <c r="D50" s="42">
        <f t="shared" si="3"/>
        <v>1.5</v>
      </c>
      <c r="E50" s="13" t="s">
        <v>373</v>
      </c>
      <c r="F50" s="12"/>
      <c r="G50" s="13"/>
      <c r="H50" s="35"/>
    </row>
    <row r="51" spans="1:8" ht="27">
      <c r="A51" s="40">
        <f t="shared" si="0"/>
        <v>802.40000000000009</v>
      </c>
      <c r="B51" s="40">
        <v>0.8</v>
      </c>
      <c r="C51" s="40" t="s">
        <v>268</v>
      </c>
      <c r="D51" s="40">
        <f t="shared" si="3"/>
        <v>0.8</v>
      </c>
      <c r="E51" s="13" t="s">
        <v>338</v>
      </c>
      <c r="F51" s="12"/>
      <c r="G51" s="13"/>
      <c r="H51" s="35"/>
    </row>
    <row r="52" spans="1:8" ht="27">
      <c r="A52" s="34">
        <f t="shared" si="0"/>
        <v>817.40000000000009</v>
      </c>
      <c r="B52" s="13">
        <v>15</v>
      </c>
      <c r="C52" s="13" t="s">
        <v>540</v>
      </c>
      <c r="D52" s="13">
        <f t="shared" si="3"/>
        <v>15</v>
      </c>
      <c r="E52" s="13" t="s">
        <v>372</v>
      </c>
      <c r="F52" s="12">
        <v>3.4</v>
      </c>
      <c r="G52" s="13" t="s">
        <v>336</v>
      </c>
      <c r="H52" s="35"/>
    </row>
    <row r="53" spans="1:8" ht="27">
      <c r="A53" s="40">
        <f t="shared" si="0"/>
        <v>819.90000000000009</v>
      </c>
      <c r="B53" s="40">
        <v>2.5</v>
      </c>
      <c r="C53" s="40" t="s">
        <v>268</v>
      </c>
      <c r="D53" s="40">
        <f t="shared" si="3"/>
        <v>2.5</v>
      </c>
      <c r="E53" s="13" t="s">
        <v>369</v>
      </c>
      <c r="F53" s="12"/>
      <c r="G53" s="13"/>
      <c r="H53" s="35"/>
    </row>
    <row r="54" spans="1:8" ht="27">
      <c r="A54" s="34">
        <f t="shared" si="0"/>
        <v>832.90000000000009</v>
      </c>
      <c r="B54" s="13">
        <v>13</v>
      </c>
      <c r="C54" s="13" t="s">
        <v>541</v>
      </c>
      <c r="D54" s="13">
        <f t="shared" si="3"/>
        <v>13</v>
      </c>
      <c r="E54" s="13" t="s">
        <v>333</v>
      </c>
      <c r="F54" s="12">
        <v>4.3</v>
      </c>
      <c r="G54" s="13" t="s">
        <v>334</v>
      </c>
      <c r="H54" s="35"/>
    </row>
    <row r="55" spans="1:8" ht="27">
      <c r="A55" s="40">
        <f t="shared" si="0"/>
        <v>833.90000000000009</v>
      </c>
      <c r="B55" s="40">
        <v>1</v>
      </c>
      <c r="C55" s="40" t="s">
        <v>268</v>
      </c>
      <c r="D55" s="40">
        <f t="shared" si="3"/>
        <v>1</v>
      </c>
      <c r="E55" s="13" t="s">
        <v>335</v>
      </c>
      <c r="F55" s="12"/>
      <c r="G55" s="13"/>
      <c r="H55" s="35"/>
    </row>
    <row r="56" spans="1:8" ht="27">
      <c r="A56" s="42">
        <f t="shared" si="0"/>
        <v>848.90000000000009</v>
      </c>
      <c r="B56" s="42">
        <v>15</v>
      </c>
      <c r="C56" s="42" t="s">
        <v>159</v>
      </c>
      <c r="D56" s="42">
        <f t="shared" si="3"/>
        <v>15</v>
      </c>
      <c r="E56" s="13" t="s">
        <v>143</v>
      </c>
      <c r="F56" s="12"/>
      <c r="G56" s="13"/>
      <c r="H56" s="35"/>
    </row>
    <row r="57" spans="1:8">
      <c r="A57" s="42">
        <f t="shared" si="0"/>
        <v>853.90000000000009</v>
      </c>
      <c r="B57" s="42">
        <v>5</v>
      </c>
      <c r="C57" s="42" t="s">
        <v>159</v>
      </c>
      <c r="D57" s="42">
        <f t="shared" si="3"/>
        <v>5</v>
      </c>
      <c r="E57" s="13" t="s">
        <v>180</v>
      </c>
      <c r="F57" s="12"/>
      <c r="G57" s="13"/>
      <c r="H57" s="35"/>
    </row>
    <row r="58" spans="1:8" ht="40.5">
      <c r="A58" s="37">
        <f t="shared" si="0"/>
        <v>1023.9000000000001</v>
      </c>
      <c r="B58" s="37">
        <v>170</v>
      </c>
      <c r="C58" s="37" t="s">
        <v>257</v>
      </c>
      <c r="D58" s="37">
        <f t="shared" si="3"/>
        <v>170</v>
      </c>
      <c r="E58" s="13" t="s">
        <v>52</v>
      </c>
      <c r="F58" s="12">
        <v>17</v>
      </c>
      <c r="G58" s="13"/>
      <c r="H58" s="35"/>
    </row>
    <row r="59" spans="1:8" ht="40.5">
      <c r="A59" s="34">
        <f t="shared" si="0"/>
        <v>1089.9000000000001</v>
      </c>
      <c r="B59" s="13">
        <v>66</v>
      </c>
      <c r="C59" s="13" t="s">
        <v>519</v>
      </c>
      <c r="D59" s="13">
        <f t="shared" si="3"/>
        <v>66</v>
      </c>
      <c r="E59" s="13" t="s">
        <v>424</v>
      </c>
      <c r="F59" s="12">
        <v>3.4</v>
      </c>
      <c r="G59" s="13" t="s">
        <v>102</v>
      </c>
      <c r="H59" s="35"/>
    </row>
    <row r="60" spans="1:8" ht="27">
      <c r="A60" s="40">
        <f t="shared" si="0"/>
        <v>1099.9000000000001</v>
      </c>
      <c r="B60" s="40">
        <v>10</v>
      </c>
      <c r="C60" s="40" t="s">
        <v>268</v>
      </c>
      <c r="D60" s="40">
        <f t="shared" si="3"/>
        <v>10</v>
      </c>
      <c r="E60" s="13" t="s">
        <v>184</v>
      </c>
      <c r="F60" s="12"/>
      <c r="G60" s="13"/>
      <c r="H60" s="35"/>
    </row>
    <row r="61" spans="1:8" ht="27">
      <c r="A61" s="34">
        <f t="shared" si="0"/>
        <v>1106.4000000000001</v>
      </c>
      <c r="B61" s="13">
        <v>6.5</v>
      </c>
      <c r="C61" s="13"/>
      <c r="D61" s="13">
        <f t="shared" si="3"/>
        <v>6.5</v>
      </c>
      <c r="E61" s="13" t="s">
        <v>355</v>
      </c>
      <c r="F61" s="12">
        <v>1.8</v>
      </c>
      <c r="G61" s="13" t="s">
        <v>103</v>
      </c>
      <c r="H61" s="35"/>
    </row>
    <row r="62" spans="1:8" ht="27">
      <c r="A62" s="40">
        <f t="shared" si="0"/>
        <v>1109.4000000000001</v>
      </c>
      <c r="B62" s="40">
        <v>3</v>
      </c>
      <c r="C62" s="40" t="s">
        <v>268</v>
      </c>
      <c r="D62" s="40">
        <f t="shared" si="3"/>
        <v>3</v>
      </c>
      <c r="E62" s="13" t="s">
        <v>104</v>
      </c>
      <c r="F62" s="12"/>
      <c r="G62" s="13"/>
      <c r="H62" s="35"/>
    </row>
    <row r="63" spans="1:8" ht="27">
      <c r="A63" s="34">
        <f t="shared" si="0"/>
        <v>1132.4000000000001</v>
      </c>
      <c r="B63" s="13">
        <v>23</v>
      </c>
      <c r="C63" s="13" t="s">
        <v>296</v>
      </c>
      <c r="D63" s="13">
        <f t="shared" si="3"/>
        <v>23</v>
      </c>
      <c r="E63" s="13" t="s">
        <v>280</v>
      </c>
      <c r="F63" s="12">
        <v>3.3</v>
      </c>
      <c r="G63" s="13" t="s">
        <v>281</v>
      </c>
      <c r="H63" s="35"/>
    </row>
    <row r="64" spans="1:8" ht="40.5">
      <c r="A64" s="40">
        <f t="shared" si="0"/>
        <v>1144.4000000000001</v>
      </c>
      <c r="B64" s="40">
        <v>12</v>
      </c>
      <c r="C64" s="40" t="s">
        <v>268</v>
      </c>
      <c r="D64" s="40">
        <f t="shared" si="3"/>
        <v>12</v>
      </c>
      <c r="E64" s="13" t="s">
        <v>181</v>
      </c>
      <c r="F64" s="12"/>
      <c r="G64" s="13" t="s">
        <v>182</v>
      </c>
      <c r="H64" s="35"/>
    </row>
    <row r="65" spans="1:8" ht="27">
      <c r="A65" s="42">
        <f t="shared" si="0"/>
        <v>1160.4000000000001</v>
      </c>
      <c r="B65" s="42">
        <v>16</v>
      </c>
      <c r="C65" s="42" t="s">
        <v>159</v>
      </c>
      <c r="D65" s="42">
        <f t="shared" si="3"/>
        <v>16</v>
      </c>
      <c r="E65" s="13" t="s">
        <v>295</v>
      </c>
      <c r="F65" s="12">
        <v>4.5</v>
      </c>
      <c r="G65" s="13"/>
      <c r="H65" s="35"/>
    </row>
    <row r="66" spans="1:8" ht="27">
      <c r="A66" s="40">
        <f t="shared" si="0"/>
        <v>1162.4000000000001</v>
      </c>
      <c r="B66" s="40">
        <v>2</v>
      </c>
      <c r="C66" s="40" t="s">
        <v>268</v>
      </c>
      <c r="D66" s="40">
        <f t="shared" si="3"/>
        <v>2</v>
      </c>
      <c r="E66" s="13" t="s">
        <v>374</v>
      </c>
      <c r="F66" s="12"/>
      <c r="G66" s="13"/>
      <c r="H66" s="35"/>
    </row>
    <row r="67" spans="1:8" ht="40.5">
      <c r="A67" s="34">
        <f t="shared" si="0"/>
        <v>1249.4000000000001</v>
      </c>
      <c r="B67" s="13">
        <v>87</v>
      </c>
      <c r="C67" s="13" t="s">
        <v>520</v>
      </c>
      <c r="D67" s="13">
        <f t="shared" si="3"/>
        <v>87</v>
      </c>
      <c r="E67" s="13" t="s">
        <v>346</v>
      </c>
      <c r="F67" s="12">
        <v>3.6</v>
      </c>
      <c r="G67" s="13" t="s">
        <v>425</v>
      </c>
      <c r="H67" s="35"/>
    </row>
    <row r="68" spans="1:8" ht="27">
      <c r="A68" s="40">
        <f t="shared" si="0"/>
        <v>1284.4000000000001</v>
      </c>
      <c r="B68" s="40">
        <v>35</v>
      </c>
      <c r="C68" s="40" t="s">
        <v>268</v>
      </c>
      <c r="D68" s="40">
        <f t="shared" si="3"/>
        <v>35</v>
      </c>
      <c r="E68" s="13" t="s">
        <v>524</v>
      </c>
      <c r="F68" s="12"/>
      <c r="G68" s="13"/>
      <c r="H68" s="35"/>
    </row>
    <row r="69" spans="1:8" ht="28.5">
      <c r="A69" s="43">
        <f t="shared" si="0"/>
        <v>1299.4000000000001</v>
      </c>
      <c r="B69" s="43">
        <v>15</v>
      </c>
      <c r="C69" s="43" t="s">
        <v>208</v>
      </c>
      <c r="D69" s="43">
        <f t="shared" si="3"/>
        <v>15</v>
      </c>
      <c r="E69" s="13" t="s">
        <v>112</v>
      </c>
      <c r="F69" s="12"/>
      <c r="G69" s="13" t="s">
        <v>207</v>
      </c>
      <c r="H69" s="44" t="s">
        <v>572</v>
      </c>
    </row>
    <row r="70" spans="1:8" ht="27">
      <c r="A70" s="40">
        <f t="shared" si="0"/>
        <v>1326.4</v>
      </c>
      <c r="B70" s="40">
        <v>27</v>
      </c>
      <c r="C70" s="40" t="s">
        <v>268</v>
      </c>
      <c r="D70" s="40">
        <f t="shared" si="3"/>
        <v>27</v>
      </c>
      <c r="E70" s="13" t="s">
        <v>154</v>
      </c>
      <c r="F70" s="12"/>
      <c r="G70" s="13"/>
      <c r="H70" s="35"/>
    </row>
    <row r="71" spans="1:8">
      <c r="A71" s="34">
        <f t="shared" si="0"/>
        <v>1329.9</v>
      </c>
      <c r="B71" s="13">
        <v>3.5</v>
      </c>
      <c r="C71" s="13"/>
      <c r="D71" s="13">
        <f t="shared" si="3"/>
        <v>3.5</v>
      </c>
      <c r="E71" s="13" t="s">
        <v>116</v>
      </c>
      <c r="F71" s="12">
        <v>2.8</v>
      </c>
      <c r="G71" s="13" t="s">
        <v>117</v>
      </c>
      <c r="H71" s="35"/>
    </row>
    <row r="72" spans="1:8" ht="27">
      <c r="A72" s="40">
        <f t="shared" ref="A72:A94" si="4">A71+B72</f>
        <v>1349.9</v>
      </c>
      <c r="B72" s="40">
        <v>20</v>
      </c>
      <c r="C72" s="40" t="s">
        <v>268</v>
      </c>
      <c r="D72" s="57">
        <f t="shared" si="3"/>
        <v>20</v>
      </c>
      <c r="E72" s="13" t="s">
        <v>308</v>
      </c>
      <c r="F72" s="12"/>
      <c r="G72" s="13"/>
      <c r="H72" s="35"/>
    </row>
    <row r="73" spans="1:8" ht="27">
      <c r="A73" s="43">
        <f t="shared" si="4"/>
        <v>1371.9</v>
      </c>
      <c r="B73" s="43">
        <v>22</v>
      </c>
      <c r="C73" s="62" t="s">
        <v>208</v>
      </c>
      <c r="D73" s="63">
        <f>B73+B74+B75</f>
        <v>43</v>
      </c>
      <c r="E73" s="50" t="s">
        <v>249</v>
      </c>
      <c r="F73" s="12"/>
      <c r="G73" s="13"/>
      <c r="H73" s="35"/>
    </row>
    <row r="74" spans="1:8">
      <c r="A74" s="43">
        <f t="shared" si="4"/>
        <v>1376.9</v>
      </c>
      <c r="B74" s="43">
        <v>5</v>
      </c>
      <c r="C74" s="62"/>
      <c r="D74" s="64"/>
      <c r="E74" s="50" t="s">
        <v>77</v>
      </c>
      <c r="F74" s="12">
        <v>1.3</v>
      </c>
      <c r="G74" s="13" t="s">
        <v>258</v>
      </c>
      <c r="H74" s="35"/>
    </row>
    <row r="75" spans="1:8" ht="28.5">
      <c r="A75" s="43">
        <f t="shared" si="4"/>
        <v>1392.9</v>
      </c>
      <c r="B75" s="43">
        <v>16</v>
      </c>
      <c r="C75" s="62" t="s">
        <v>208</v>
      </c>
      <c r="D75" s="65"/>
      <c r="E75" s="50" t="s">
        <v>124</v>
      </c>
      <c r="F75" s="12"/>
      <c r="G75" s="13" t="s">
        <v>322</v>
      </c>
      <c r="H75" s="44" t="s">
        <v>573</v>
      </c>
    </row>
    <row r="76" spans="1:8" ht="27">
      <c r="A76" s="40">
        <f t="shared" si="4"/>
        <v>1403.9</v>
      </c>
      <c r="B76" s="40">
        <v>11</v>
      </c>
      <c r="C76" s="40" t="s">
        <v>268</v>
      </c>
      <c r="D76" s="61">
        <f>B76</f>
        <v>11</v>
      </c>
      <c r="E76" s="13" t="s">
        <v>271</v>
      </c>
      <c r="F76" s="12"/>
      <c r="G76" s="13"/>
      <c r="H76" s="35"/>
    </row>
    <row r="77" spans="1:8">
      <c r="A77" s="34">
        <f t="shared" si="4"/>
        <v>1413.9</v>
      </c>
      <c r="B77" s="13">
        <v>10</v>
      </c>
      <c r="C77" s="49" t="s">
        <v>521</v>
      </c>
      <c r="D77" s="53">
        <f>B77+B78+B79</f>
        <v>71</v>
      </c>
      <c r="E77" s="50" t="s">
        <v>310</v>
      </c>
      <c r="F77" s="12">
        <v>2.5</v>
      </c>
      <c r="G77" s="13"/>
      <c r="H77" s="35"/>
    </row>
    <row r="78" spans="1:8">
      <c r="A78" s="34">
        <f t="shared" si="4"/>
        <v>1416.9</v>
      </c>
      <c r="B78" s="13">
        <v>3</v>
      </c>
      <c r="C78" s="49" t="s">
        <v>521</v>
      </c>
      <c r="D78" s="54"/>
      <c r="E78" s="50" t="s">
        <v>311</v>
      </c>
      <c r="F78" s="12"/>
      <c r="G78" s="13"/>
      <c r="H78" s="35"/>
    </row>
    <row r="79" spans="1:8" ht="27">
      <c r="A79" s="34">
        <f t="shared" si="4"/>
        <v>1474.9</v>
      </c>
      <c r="B79" s="13">
        <v>58</v>
      </c>
      <c r="C79" s="49" t="s">
        <v>521</v>
      </c>
      <c r="D79" s="55"/>
      <c r="E79" s="50" t="s">
        <v>351</v>
      </c>
      <c r="F79" s="12">
        <v>3.6</v>
      </c>
      <c r="G79" s="13" t="s">
        <v>219</v>
      </c>
      <c r="H79" s="35"/>
    </row>
    <row r="80" spans="1:8" ht="27">
      <c r="A80" s="40">
        <f t="shared" si="4"/>
        <v>1476.9</v>
      </c>
      <c r="B80" s="40">
        <v>2</v>
      </c>
      <c r="C80" s="40" t="s">
        <v>268</v>
      </c>
      <c r="D80" s="52">
        <f t="shared" ref="D80:D94" si="5">B80</f>
        <v>2</v>
      </c>
      <c r="E80" s="13" t="s">
        <v>371</v>
      </c>
      <c r="F80" s="12"/>
      <c r="G80" s="13"/>
      <c r="H80" s="35"/>
    </row>
    <row r="81" spans="1:8">
      <c r="A81" s="34">
        <f t="shared" si="4"/>
        <v>1477.9</v>
      </c>
      <c r="B81" s="13">
        <v>1</v>
      </c>
      <c r="C81" s="13"/>
      <c r="D81" s="13">
        <f t="shared" si="5"/>
        <v>1</v>
      </c>
      <c r="E81" s="13" t="s">
        <v>319</v>
      </c>
      <c r="F81" s="12"/>
      <c r="G81" s="13"/>
      <c r="H81" s="35"/>
    </row>
    <row r="82" spans="1:8" ht="27">
      <c r="A82" s="40">
        <f t="shared" si="4"/>
        <v>1480.4</v>
      </c>
      <c r="B82" s="40">
        <v>2.5</v>
      </c>
      <c r="C82" s="40" t="s">
        <v>268</v>
      </c>
      <c r="D82" s="40">
        <f t="shared" si="5"/>
        <v>2.5</v>
      </c>
      <c r="E82" s="13" t="s">
        <v>365</v>
      </c>
      <c r="F82" s="12"/>
      <c r="G82" s="13"/>
      <c r="H82" s="35"/>
    </row>
    <row r="83" spans="1:8" ht="27">
      <c r="A83" s="34">
        <f t="shared" si="4"/>
        <v>1484.4</v>
      </c>
      <c r="B83" s="13">
        <v>4</v>
      </c>
      <c r="C83" s="13"/>
      <c r="D83" s="13">
        <f t="shared" si="5"/>
        <v>4</v>
      </c>
      <c r="E83" s="13" t="s">
        <v>337</v>
      </c>
      <c r="F83" s="12">
        <v>3.5</v>
      </c>
      <c r="G83" s="13" t="s">
        <v>370</v>
      </c>
      <c r="H83" s="35"/>
    </row>
    <row r="84" spans="1:8" ht="27">
      <c r="A84" s="40">
        <f t="shared" si="4"/>
        <v>1498.4</v>
      </c>
      <c r="B84" s="40">
        <v>14</v>
      </c>
      <c r="C84" s="40" t="s">
        <v>268</v>
      </c>
      <c r="D84" s="57">
        <f t="shared" si="5"/>
        <v>14</v>
      </c>
      <c r="E84" s="13" t="s">
        <v>367</v>
      </c>
      <c r="F84" s="12"/>
      <c r="G84" s="13"/>
      <c r="H84" s="35"/>
    </row>
    <row r="85" spans="1:8" ht="27">
      <c r="A85" s="34">
        <f t="shared" si="4"/>
        <v>1510.4</v>
      </c>
      <c r="B85" s="13">
        <v>12</v>
      </c>
      <c r="C85" s="49" t="s">
        <v>522</v>
      </c>
      <c r="D85" s="53">
        <f>B85+B86+B87</f>
        <v>64.5</v>
      </c>
      <c r="E85" s="50" t="s">
        <v>327</v>
      </c>
      <c r="F85" s="12">
        <v>2.6</v>
      </c>
      <c r="G85" s="13" t="s">
        <v>328</v>
      </c>
      <c r="H85" s="35"/>
    </row>
    <row r="86" spans="1:8" ht="27">
      <c r="A86" s="34">
        <f t="shared" si="4"/>
        <v>1512.9</v>
      </c>
      <c r="B86" s="34">
        <v>2.5</v>
      </c>
      <c r="C86" s="49" t="s">
        <v>522</v>
      </c>
      <c r="D86" s="66"/>
      <c r="E86" s="50" t="s">
        <v>274</v>
      </c>
      <c r="F86" s="12"/>
      <c r="G86" s="13"/>
      <c r="H86" s="35"/>
    </row>
    <row r="87" spans="1:8" ht="27">
      <c r="A87" s="34">
        <f t="shared" si="4"/>
        <v>1562.9</v>
      </c>
      <c r="B87" s="13">
        <v>50</v>
      </c>
      <c r="C87" s="49" t="s">
        <v>522</v>
      </c>
      <c r="D87" s="55"/>
      <c r="E87" s="50" t="s">
        <v>351</v>
      </c>
      <c r="F87" s="12">
        <v>4.2</v>
      </c>
      <c r="G87" s="13" t="s">
        <v>275</v>
      </c>
      <c r="H87" s="35"/>
    </row>
    <row r="88" spans="1:8" ht="27">
      <c r="A88" s="40">
        <f t="shared" si="4"/>
        <v>1587.9</v>
      </c>
      <c r="B88" s="40">
        <v>25</v>
      </c>
      <c r="C88" s="40" t="s">
        <v>268</v>
      </c>
      <c r="D88" s="52">
        <f t="shared" si="5"/>
        <v>25</v>
      </c>
      <c r="E88" s="13" t="s">
        <v>229</v>
      </c>
      <c r="F88" s="12"/>
      <c r="G88" s="13"/>
      <c r="H88" s="35"/>
    </row>
    <row r="89" spans="1:8">
      <c r="A89" s="42">
        <f t="shared" si="4"/>
        <v>1600.9</v>
      </c>
      <c r="B89" s="42">
        <v>13</v>
      </c>
      <c r="C89" s="42" t="s">
        <v>159</v>
      </c>
      <c r="D89" s="42">
        <f t="shared" si="5"/>
        <v>13</v>
      </c>
      <c r="E89" s="13" t="s">
        <v>329</v>
      </c>
      <c r="F89" s="12"/>
      <c r="G89" s="13"/>
      <c r="H89" s="35"/>
    </row>
    <row r="90" spans="1:8" ht="27">
      <c r="A90" s="40">
        <f t="shared" si="4"/>
        <v>1618.9</v>
      </c>
      <c r="B90" s="40">
        <v>18</v>
      </c>
      <c r="C90" s="40" t="s">
        <v>268</v>
      </c>
      <c r="D90" s="40">
        <f t="shared" si="5"/>
        <v>18</v>
      </c>
      <c r="E90" s="13" t="s">
        <v>235</v>
      </c>
      <c r="F90" s="12"/>
      <c r="G90" s="13"/>
      <c r="H90" s="35"/>
    </row>
    <row r="91" spans="1:8" ht="27">
      <c r="A91" s="34">
        <f t="shared" si="4"/>
        <v>1629.9</v>
      </c>
      <c r="B91" s="13">
        <v>11</v>
      </c>
      <c r="C91" s="13"/>
      <c r="D91" s="13">
        <f t="shared" si="5"/>
        <v>11</v>
      </c>
      <c r="E91" s="13" t="s">
        <v>238</v>
      </c>
      <c r="F91" s="12">
        <v>2.2999999999999998</v>
      </c>
      <c r="G91" s="13" t="s">
        <v>330</v>
      </c>
      <c r="H91" s="35"/>
    </row>
    <row r="92" spans="1:8" ht="27">
      <c r="A92" s="40">
        <f t="shared" si="4"/>
        <v>1649.9</v>
      </c>
      <c r="B92" s="40">
        <v>20</v>
      </c>
      <c r="C92" s="40" t="s">
        <v>268</v>
      </c>
      <c r="D92" s="40">
        <f t="shared" si="5"/>
        <v>20</v>
      </c>
      <c r="E92" s="13" t="s">
        <v>236</v>
      </c>
      <c r="F92" s="12"/>
      <c r="G92" s="13"/>
      <c r="H92" s="35"/>
    </row>
    <row r="93" spans="1:8" ht="27">
      <c r="A93" s="34">
        <f t="shared" si="4"/>
        <v>1660.9</v>
      </c>
      <c r="B93" s="13">
        <v>11</v>
      </c>
      <c r="C93" s="13"/>
      <c r="D93" s="13">
        <f t="shared" si="5"/>
        <v>11</v>
      </c>
      <c r="E93" s="13" t="s">
        <v>293</v>
      </c>
      <c r="F93" s="12">
        <v>3.8</v>
      </c>
      <c r="G93" s="13" t="s">
        <v>294</v>
      </c>
      <c r="H93" s="35"/>
    </row>
    <row r="94" spans="1:8" ht="27">
      <c r="A94" s="40">
        <f t="shared" si="4"/>
        <v>1677.9</v>
      </c>
      <c r="B94" s="40">
        <v>17</v>
      </c>
      <c r="C94" s="40" t="s">
        <v>268</v>
      </c>
      <c r="D94" s="40">
        <f t="shared" si="5"/>
        <v>17</v>
      </c>
      <c r="E94" s="13" t="s">
        <v>388</v>
      </c>
      <c r="F94" s="12"/>
      <c r="G94" s="13"/>
      <c r="H94" s="35"/>
    </row>
    <row r="95" spans="1:8" ht="27">
      <c r="A95" s="45"/>
      <c r="B95" s="45"/>
      <c r="C95" s="45" t="s">
        <v>528</v>
      </c>
      <c r="D95" s="45"/>
      <c r="E95" s="46" t="s">
        <v>683</v>
      </c>
      <c r="F95" s="12"/>
      <c r="G95" s="13" t="s">
        <v>80</v>
      </c>
      <c r="H95" s="35"/>
    </row>
  </sheetData>
  <phoneticPr fontId="2"/>
  <pageMargins left="0.7" right="0.7" top="0.75" bottom="0.75" header="0.51200000000000001" footer="0.51200000000000001"/>
  <pageSetup paperSize="9" scale="65" orientation="portrait" horizontalDpi="4294967292" verticalDpi="4294967292"/>
  <drawing r:id="rId1"/>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workbookViewId="0">
      <selection activeCell="A5" sqref="A5:G5"/>
    </sheetView>
  </sheetViews>
  <sheetFormatPr defaultColWidth="12.625" defaultRowHeight="13.5"/>
  <cols>
    <col min="1" max="1" width="6.625" style="1" customWidth="1"/>
    <col min="2" max="2" width="6.875" style="1" customWidth="1"/>
    <col min="3" max="3" width="20.5" style="1" customWidth="1"/>
    <col min="4" max="4" width="9.5" style="1" customWidth="1"/>
    <col min="5" max="5" width="46.5" style="1" customWidth="1"/>
    <col min="6" max="6" width="8.5" style="1" customWidth="1"/>
    <col min="7" max="16384" width="12.625" style="1"/>
  </cols>
  <sheetData>
    <row r="1" spans="1:7" s="6" customFormat="1">
      <c r="C1" s="16" t="s">
        <v>507</v>
      </c>
      <c r="D1" s="16" t="s">
        <v>526</v>
      </c>
      <c r="E1" s="16" t="s">
        <v>527</v>
      </c>
      <c r="F1" s="7"/>
    </row>
    <row r="2" spans="1:7" s="6" customFormat="1">
      <c r="C2" s="17" t="s">
        <v>598</v>
      </c>
      <c r="D2" s="17" t="s">
        <v>508</v>
      </c>
      <c r="E2" s="19">
        <v>35.275919999999999</v>
      </c>
      <c r="F2" s="7"/>
    </row>
    <row r="3" spans="1:7" s="6" customFormat="1">
      <c r="C3" s="18" t="s">
        <v>597</v>
      </c>
      <c r="D3" s="18" t="s">
        <v>595</v>
      </c>
      <c r="E3" s="20">
        <v>138.90636000000001</v>
      </c>
      <c r="F3" s="7"/>
    </row>
    <row r="4" spans="1:7" s="6" customFormat="1">
      <c r="C4" s="1"/>
      <c r="D4" s="1"/>
      <c r="E4" s="1" t="s">
        <v>596</v>
      </c>
      <c r="F4" s="7"/>
    </row>
    <row r="5" spans="1:7" s="6" customFormat="1" ht="27">
      <c r="A5" s="80" t="s">
        <v>564</v>
      </c>
      <c r="B5" s="80" t="s">
        <v>565</v>
      </c>
      <c r="C5" s="80" t="s">
        <v>206</v>
      </c>
      <c r="D5" s="80" t="s">
        <v>567</v>
      </c>
      <c r="E5" s="80" t="s">
        <v>158</v>
      </c>
      <c r="F5" s="81" t="s">
        <v>566</v>
      </c>
      <c r="G5" s="80" t="s">
        <v>123</v>
      </c>
    </row>
    <row r="6" spans="1:7">
      <c r="A6" s="40">
        <f>B6</f>
        <v>35</v>
      </c>
      <c r="B6" s="40">
        <v>35</v>
      </c>
      <c r="C6" s="40" t="s">
        <v>120</v>
      </c>
      <c r="D6" s="40">
        <f>B6</f>
        <v>35</v>
      </c>
      <c r="E6" s="13" t="s">
        <v>169</v>
      </c>
      <c r="F6" s="13"/>
      <c r="G6" s="13"/>
    </row>
    <row r="7" spans="1:7">
      <c r="A7" s="13">
        <f>A6+B7</f>
        <v>40</v>
      </c>
      <c r="B7" s="13">
        <v>5</v>
      </c>
      <c r="C7" s="13" t="s">
        <v>516</v>
      </c>
      <c r="D7" s="13">
        <f t="shared" ref="D7:D14" si="0">B7</f>
        <v>5</v>
      </c>
      <c r="E7" s="13" t="s">
        <v>212</v>
      </c>
      <c r="F7" s="13">
        <v>0.6</v>
      </c>
      <c r="G7" s="13"/>
    </row>
    <row r="8" spans="1:7">
      <c r="A8" s="40">
        <f t="shared" ref="A8:A13" si="1">A7+B8</f>
        <v>54</v>
      </c>
      <c r="B8" s="40">
        <v>14</v>
      </c>
      <c r="C8" s="40" t="s">
        <v>120</v>
      </c>
      <c r="D8" s="40">
        <f t="shared" si="0"/>
        <v>14</v>
      </c>
      <c r="E8" s="13" t="s">
        <v>29</v>
      </c>
      <c r="F8" s="13"/>
      <c r="G8" s="13"/>
    </row>
    <row r="9" spans="1:7">
      <c r="A9" s="13">
        <f t="shared" si="1"/>
        <v>62</v>
      </c>
      <c r="B9" s="13">
        <v>8</v>
      </c>
      <c r="C9" s="13" t="s">
        <v>518</v>
      </c>
      <c r="D9" s="13">
        <f t="shared" si="0"/>
        <v>8</v>
      </c>
      <c r="E9" s="13" t="s">
        <v>68</v>
      </c>
      <c r="F9" s="13">
        <v>0.8</v>
      </c>
      <c r="G9" s="13"/>
    </row>
    <row r="10" spans="1:7">
      <c r="A10" s="40">
        <f t="shared" si="1"/>
        <v>82</v>
      </c>
      <c r="B10" s="40">
        <v>20</v>
      </c>
      <c r="C10" s="40" t="s">
        <v>120</v>
      </c>
      <c r="D10" s="40">
        <f t="shared" si="0"/>
        <v>20</v>
      </c>
      <c r="E10" s="13" t="s">
        <v>78</v>
      </c>
      <c r="F10" s="13"/>
      <c r="G10" s="13"/>
    </row>
    <row r="11" spans="1:7" ht="36" customHeight="1">
      <c r="A11" s="13">
        <f t="shared" si="1"/>
        <v>92</v>
      </c>
      <c r="B11" s="13">
        <v>10</v>
      </c>
      <c r="C11" s="13" t="s">
        <v>289</v>
      </c>
      <c r="D11" s="13">
        <f t="shared" si="0"/>
        <v>10</v>
      </c>
      <c r="E11" s="13" t="s">
        <v>231</v>
      </c>
      <c r="F11" s="13">
        <v>2</v>
      </c>
      <c r="G11" s="13"/>
    </row>
    <row r="12" spans="1:7" ht="27">
      <c r="A12" s="40">
        <f t="shared" si="1"/>
        <v>98</v>
      </c>
      <c r="B12" s="40">
        <v>6</v>
      </c>
      <c r="C12" s="40" t="s">
        <v>120</v>
      </c>
      <c r="D12" s="40">
        <f t="shared" si="0"/>
        <v>6</v>
      </c>
      <c r="E12" s="13" t="s">
        <v>178</v>
      </c>
      <c r="F12" s="13"/>
      <c r="G12" s="13"/>
    </row>
    <row r="13" spans="1:7">
      <c r="A13" s="42">
        <f t="shared" si="1"/>
        <v>133</v>
      </c>
      <c r="B13" s="42">
        <v>35</v>
      </c>
      <c r="C13" s="42" t="s">
        <v>168</v>
      </c>
      <c r="D13" s="42">
        <f t="shared" si="0"/>
        <v>35</v>
      </c>
      <c r="E13" s="13" t="s">
        <v>172</v>
      </c>
      <c r="F13" s="13"/>
      <c r="G13" s="13"/>
    </row>
    <row r="14" spans="1:7" ht="27">
      <c r="A14" s="37"/>
      <c r="B14" s="37" t="s">
        <v>119</v>
      </c>
      <c r="C14" s="37" t="s">
        <v>257</v>
      </c>
      <c r="D14" s="37" t="str">
        <f t="shared" si="0"/>
        <v>&gt;180</v>
      </c>
      <c r="E14" s="13" t="s">
        <v>107</v>
      </c>
      <c r="F14" s="13">
        <v>160</v>
      </c>
      <c r="G14" s="13"/>
    </row>
  </sheetData>
  <phoneticPr fontId="3"/>
  <pageMargins left="0.70000000000000007" right="0.70000000000000007" top="0.75000000000000011" bottom="0.75000000000000011" header="0.51" footer="0.51"/>
  <pageSetup paperSize="9" scale="65" orientation="portrait" horizontalDpi="4294967292" verticalDpi="4294967292"/>
  <extLs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workbookViewId="0">
      <selection activeCell="E21" sqref="E21"/>
    </sheetView>
  </sheetViews>
  <sheetFormatPr defaultColWidth="12.625" defaultRowHeight="13.5"/>
  <cols>
    <col min="1" max="1" width="7.375" style="1" customWidth="1"/>
    <col min="2" max="2" width="6.5" style="1" customWidth="1"/>
    <col min="3" max="3" width="18.125" style="1" customWidth="1"/>
    <col min="4" max="4" width="9" style="1" customWidth="1"/>
    <col min="5" max="5" width="51.375" style="1" customWidth="1"/>
    <col min="6" max="6" width="8.625" style="1" customWidth="1"/>
    <col min="7" max="7" width="13.5" style="1" customWidth="1"/>
    <col min="8" max="16384" width="12.625" style="1"/>
  </cols>
  <sheetData>
    <row r="1" spans="1:7" s="6" customFormat="1">
      <c r="C1" s="16" t="s">
        <v>507</v>
      </c>
      <c r="D1" s="16" t="s">
        <v>526</v>
      </c>
      <c r="E1" s="16" t="s">
        <v>527</v>
      </c>
      <c r="F1" s="7"/>
    </row>
    <row r="2" spans="1:7" s="6" customFormat="1">
      <c r="C2" s="17" t="s">
        <v>600</v>
      </c>
      <c r="D2" s="17" t="s">
        <v>508</v>
      </c>
      <c r="E2" s="19">
        <v>35.288539999999998</v>
      </c>
      <c r="F2" s="7"/>
    </row>
    <row r="3" spans="1:7" s="6" customFormat="1">
      <c r="C3" s="18" t="s">
        <v>599</v>
      </c>
      <c r="D3" s="18" t="s">
        <v>595</v>
      </c>
      <c r="E3" s="20">
        <v>138.88703000000001</v>
      </c>
      <c r="F3" s="7"/>
    </row>
    <row r="4" spans="1:7" s="6" customFormat="1" ht="27">
      <c r="C4" s="1"/>
      <c r="D4" s="1"/>
      <c r="E4" s="1" t="s">
        <v>596</v>
      </c>
      <c r="F4" s="2" t="s">
        <v>677</v>
      </c>
    </row>
    <row r="5" spans="1:7" s="6" customFormat="1" ht="27">
      <c r="A5" s="80" t="s">
        <v>564</v>
      </c>
      <c r="B5" s="80" t="s">
        <v>565</v>
      </c>
      <c r="C5" s="80" t="s">
        <v>206</v>
      </c>
      <c r="D5" s="80" t="s">
        <v>567</v>
      </c>
      <c r="E5" s="80" t="s">
        <v>158</v>
      </c>
      <c r="F5" s="81" t="s">
        <v>566</v>
      </c>
      <c r="G5" s="80" t="s">
        <v>123</v>
      </c>
    </row>
    <row r="6" spans="1:7">
      <c r="A6" s="40">
        <f>B6</f>
        <v>18</v>
      </c>
      <c r="B6" s="40">
        <v>18</v>
      </c>
      <c r="C6" s="40" t="s">
        <v>120</v>
      </c>
      <c r="D6" s="40">
        <f>B6</f>
        <v>18</v>
      </c>
      <c r="E6" s="13" t="s">
        <v>78</v>
      </c>
      <c r="F6" s="13"/>
      <c r="G6" s="13"/>
    </row>
    <row r="7" spans="1:7">
      <c r="A7" s="13">
        <f>A6+B7</f>
        <v>29</v>
      </c>
      <c r="B7" s="13">
        <v>11</v>
      </c>
      <c r="C7" s="13" t="s">
        <v>518</v>
      </c>
      <c r="D7" s="13">
        <f>B7</f>
        <v>11</v>
      </c>
      <c r="E7" s="13" t="s">
        <v>64</v>
      </c>
      <c r="F7" s="13">
        <v>4.4000000000000004</v>
      </c>
      <c r="G7" s="13"/>
    </row>
    <row r="8" spans="1:7">
      <c r="A8" s="40">
        <f>A7+B8</f>
        <v>33</v>
      </c>
      <c r="B8" s="40">
        <v>4</v>
      </c>
      <c r="C8" s="40" t="s">
        <v>120</v>
      </c>
      <c r="D8" s="40">
        <f>B8</f>
        <v>4</v>
      </c>
      <c r="E8" s="13" t="s">
        <v>157</v>
      </c>
      <c r="F8" s="13"/>
      <c r="G8" s="13"/>
    </row>
    <row r="9" spans="1:7" ht="27">
      <c r="A9" s="13">
        <f>A8+B9</f>
        <v>44</v>
      </c>
      <c r="B9" s="13">
        <v>11</v>
      </c>
      <c r="C9" s="13" t="s">
        <v>394</v>
      </c>
      <c r="D9" s="13">
        <f>B9</f>
        <v>11</v>
      </c>
      <c r="E9" s="13" t="s">
        <v>139</v>
      </c>
      <c r="F9" s="13">
        <v>2.8</v>
      </c>
      <c r="G9" s="13"/>
    </row>
    <row r="10" spans="1:7">
      <c r="A10" s="40">
        <f>A9+B10</f>
        <v>66</v>
      </c>
      <c r="B10" s="40">
        <v>22</v>
      </c>
      <c r="C10" s="40" t="s">
        <v>120</v>
      </c>
      <c r="D10" s="40">
        <f>B10</f>
        <v>22</v>
      </c>
      <c r="E10" s="13" t="s">
        <v>45</v>
      </c>
      <c r="F10" s="13"/>
      <c r="G10" s="13"/>
    </row>
    <row r="11" spans="1:7" ht="27">
      <c r="A11" s="45"/>
      <c r="B11" s="45"/>
      <c r="C11" s="45" t="s">
        <v>601</v>
      </c>
      <c r="D11" s="45"/>
      <c r="E11" s="13" t="s">
        <v>79</v>
      </c>
      <c r="F11" s="13"/>
      <c r="G11" s="13" t="s">
        <v>602</v>
      </c>
    </row>
  </sheetData>
  <phoneticPr fontId="3"/>
  <pageMargins left="0.70000000000000007" right="0.70000000000000007" top="0.75000000000000011" bottom="0.75000000000000011" header="0.51" footer="0.51"/>
  <pageSetup paperSize="9" scale="65" orientation="portrait" horizontalDpi="4294967292" verticalDpi="4294967292"/>
  <extLs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workbookViewId="0">
      <selection activeCell="H38" sqref="H38"/>
    </sheetView>
  </sheetViews>
  <sheetFormatPr defaultColWidth="12.625" defaultRowHeight="13.5"/>
  <cols>
    <col min="1" max="1" width="6.875" style="1" customWidth="1"/>
    <col min="2" max="2" width="7" style="1" customWidth="1"/>
    <col min="3" max="3" width="18.125" style="1" customWidth="1"/>
    <col min="4" max="4" width="9" style="1" customWidth="1"/>
    <col min="5" max="5" width="51.625" style="1" customWidth="1"/>
    <col min="6" max="6" width="9" style="1" customWidth="1"/>
    <col min="7" max="16384" width="12.625" style="1"/>
  </cols>
  <sheetData>
    <row r="1" spans="1:7" s="6" customFormat="1">
      <c r="C1" s="16" t="s">
        <v>507</v>
      </c>
      <c r="D1" s="16" t="s">
        <v>526</v>
      </c>
      <c r="E1" s="16" t="s">
        <v>527</v>
      </c>
      <c r="F1" s="7"/>
    </row>
    <row r="2" spans="1:7" s="6" customFormat="1">
      <c r="C2" s="17" t="s">
        <v>605</v>
      </c>
      <c r="D2" s="17" t="s">
        <v>508</v>
      </c>
      <c r="E2" s="19">
        <v>35.306780000000003</v>
      </c>
      <c r="F2" s="7"/>
    </row>
    <row r="3" spans="1:7" s="6" customFormat="1">
      <c r="C3" s="18" t="s">
        <v>603</v>
      </c>
      <c r="D3" s="18" t="s">
        <v>595</v>
      </c>
      <c r="E3" s="20">
        <v>138.89821000000001</v>
      </c>
      <c r="F3" s="7"/>
    </row>
    <row r="4" spans="1:7" s="6" customFormat="1" ht="27">
      <c r="C4" s="1"/>
      <c r="D4" s="1"/>
      <c r="E4" s="1" t="s">
        <v>604</v>
      </c>
      <c r="F4" s="2" t="s">
        <v>677</v>
      </c>
    </row>
    <row r="5" spans="1:7" s="6" customFormat="1" ht="27">
      <c r="A5" s="80" t="s">
        <v>564</v>
      </c>
      <c r="B5" s="80" t="s">
        <v>565</v>
      </c>
      <c r="C5" s="80" t="s">
        <v>206</v>
      </c>
      <c r="D5" s="80" t="s">
        <v>567</v>
      </c>
      <c r="E5" s="80" t="s">
        <v>158</v>
      </c>
      <c r="F5" s="81" t="s">
        <v>566</v>
      </c>
      <c r="G5" s="80" t="s">
        <v>123</v>
      </c>
    </row>
    <row r="6" spans="1:7">
      <c r="A6" s="13">
        <f>B6</f>
        <v>45</v>
      </c>
      <c r="B6" s="13">
        <v>45</v>
      </c>
      <c r="C6" s="13" t="s">
        <v>531</v>
      </c>
      <c r="D6" s="13">
        <f>B6</f>
        <v>45</v>
      </c>
      <c r="E6" s="13" t="s">
        <v>65</v>
      </c>
      <c r="F6" s="13">
        <v>2.5</v>
      </c>
      <c r="G6" s="13"/>
    </row>
    <row r="7" spans="1:7">
      <c r="A7" s="40">
        <f>A6+B7</f>
        <v>89</v>
      </c>
      <c r="B7" s="40">
        <v>44</v>
      </c>
      <c r="C7" s="40" t="s">
        <v>120</v>
      </c>
      <c r="D7" s="40">
        <f t="shared" ref="D7:D16" si="0">B7</f>
        <v>44</v>
      </c>
      <c r="E7" s="13" t="s">
        <v>57</v>
      </c>
      <c r="F7" s="13"/>
      <c r="G7" s="13"/>
    </row>
    <row r="8" spans="1:7">
      <c r="A8" s="13">
        <f t="shared" ref="A8:A15" si="1">A7+B8</f>
        <v>93</v>
      </c>
      <c r="B8" s="13">
        <v>4</v>
      </c>
      <c r="C8" s="35" t="s">
        <v>514</v>
      </c>
      <c r="D8" s="13">
        <f t="shared" si="0"/>
        <v>4</v>
      </c>
      <c r="E8" s="13" t="s">
        <v>67</v>
      </c>
      <c r="F8" s="13">
        <v>3.2</v>
      </c>
      <c r="G8" s="13"/>
    </row>
    <row r="9" spans="1:7">
      <c r="A9" s="40">
        <f t="shared" si="1"/>
        <v>107</v>
      </c>
      <c r="B9" s="40">
        <v>14</v>
      </c>
      <c r="C9" s="40" t="s">
        <v>120</v>
      </c>
      <c r="D9" s="40">
        <f t="shared" si="0"/>
        <v>14</v>
      </c>
      <c r="E9" s="13" t="s">
        <v>57</v>
      </c>
      <c r="F9" s="13"/>
      <c r="G9" s="13"/>
    </row>
    <row r="10" spans="1:7">
      <c r="A10" s="13">
        <f t="shared" si="1"/>
        <v>124</v>
      </c>
      <c r="B10" s="13">
        <v>17</v>
      </c>
      <c r="C10" s="13" t="s">
        <v>515</v>
      </c>
      <c r="D10" s="13">
        <f t="shared" si="0"/>
        <v>17</v>
      </c>
      <c r="E10" s="13" t="s">
        <v>11</v>
      </c>
      <c r="F10" s="13">
        <v>1.2</v>
      </c>
      <c r="G10" s="13"/>
    </row>
    <row r="11" spans="1:7">
      <c r="A11" s="40">
        <f t="shared" si="1"/>
        <v>133</v>
      </c>
      <c r="B11" s="40">
        <v>9</v>
      </c>
      <c r="C11" s="40" t="s">
        <v>120</v>
      </c>
      <c r="D11" s="40">
        <f t="shared" si="0"/>
        <v>9</v>
      </c>
      <c r="E11" s="13" t="s">
        <v>57</v>
      </c>
      <c r="F11" s="13"/>
      <c r="G11" s="13"/>
    </row>
    <row r="12" spans="1:7" ht="27">
      <c r="A12" s="13">
        <f t="shared" si="1"/>
        <v>150</v>
      </c>
      <c r="B12" s="13">
        <v>17</v>
      </c>
      <c r="C12" s="13" t="s">
        <v>516</v>
      </c>
      <c r="D12" s="13">
        <f t="shared" si="0"/>
        <v>17</v>
      </c>
      <c r="E12" s="13" t="s">
        <v>391</v>
      </c>
      <c r="F12" s="13">
        <v>2.7</v>
      </c>
      <c r="G12" s="13"/>
    </row>
    <row r="13" spans="1:7">
      <c r="A13" s="40">
        <f t="shared" si="1"/>
        <v>164</v>
      </c>
      <c r="B13" s="40">
        <v>14</v>
      </c>
      <c r="C13" s="40" t="s">
        <v>120</v>
      </c>
      <c r="D13" s="40">
        <f t="shared" si="0"/>
        <v>14</v>
      </c>
      <c r="E13" s="13" t="s">
        <v>57</v>
      </c>
      <c r="F13" s="13"/>
      <c r="G13" s="13"/>
    </row>
    <row r="14" spans="1:7" ht="27">
      <c r="A14" s="13">
        <f t="shared" si="1"/>
        <v>181</v>
      </c>
      <c r="B14" s="13">
        <v>17</v>
      </c>
      <c r="C14" s="13" t="s">
        <v>518</v>
      </c>
      <c r="D14" s="13">
        <f t="shared" si="0"/>
        <v>17</v>
      </c>
      <c r="E14" s="13" t="s">
        <v>391</v>
      </c>
      <c r="F14" s="13">
        <v>2.5</v>
      </c>
      <c r="G14" s="13"/>
    </row>
    <row r="15" spans="1:7">
      <c r="A15" s="40">
        <f t="shared" si="1"/>
        <v>188</v>
      </c>
      <c r="B15" s="40">
        <v>7</v>
      </c>
      <c r="C15" s="40" t="s">
        <v>91</v>
      </c>
      <c r="D15" s="40">
        <f t="shared" si="0"/>
        <v>7</v>
      </c>
      <c r="E15" s="13" t="s">
        <v>57</v>
      </c>
      <c r="F15" s="13"/>
      <c r="G15" s="13"/>
    </row>
    <row r="16" spans="1:7">
      <c r="A16" s="37"/>
      <c r="B16" s="37" t="s">
        <v>412</v>
      </c>
      <c r="C16" s="37" t="s">
        <v>257</v>
      </c>
      <c r="D16" s="37" t="str">
        <f t="shared" si="0"/>
        <v>&gt;250</v>
      </c>
      <c r="E16" s="13" t="s">
        <v>114</v>
      </c>
      <c r="F16" s="13"/>
      <c r="G16" s="13"/>
    </row>
  </sheetData>
  <phoneticPr fontId="3"/>
  <pageMargins left="0.70000000000000007" right="0.70000000000000007" top="0.75000000000000011" bottom="0.75000000000000011" header="0.51" footer="0.51"/>
  <pageSetup paperSize="9" scale="65" orientation="portrait" horizontalDpi="4294967292" verticalDpi="4294967292"/>
  <extLst>
    <ext xmlns:mx="http://schemas.microsoft.com/office/mac/excel/2008/main" uri="{64002731-A6B0-56B0-2670-7721B7C09600}">
      <mx:PLV Mode="0"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workbookViewId="0">
      <selection activeCell="E26" sqref="E26"/>
    </sheetView>
  </sheetViews>
  <sheetFormatPr defaultColWidth="13" defaultRowHeight="13.5"/>
  <cols>
    <col min="1" max="1" width="6.625" customWidth="1"/>
    <col min="2" max="2" width="6.875" customWidth="1"/>
    <col min="3" max="3" width="21" customWidth="1"/>
    <col min="4" max="4" width="9.5" customWidth="1"/>
    <col min="5" max="5" width="49.875" customWidth="1"/>
    <col min="6" max="6" width="9" customWidth="1"/>
  </cols>
  <sheetData>
    <row r="1" spans="1:7" s="6" customFormat="1">
      <c r="C1" s="16" t="s">
        <v>507</v>
      </c>
      <c r="D1" s="16" t="s">
        <v>526</v>
      </c>
      <c r="E1" s="16" t="s">
        <v>527</v>
      </c>
      <c r="F1" s="7"/>
    </row>
    <row r="2" spans="1:7" s="6" customFormat="1">
      <c r="C2" s="17" t="s">
        <v>607</v>
      </c>
      <c r="D2" s="17" t="s">
        <v>508</v>
      </c>
      <c r="E2" s="19">
        <v>35.273800000000001</v>
      </c>
      <c r="F2" s="7"/>
    </row>
    <row r="3" spans="1:7" s="6" customFormat="1">
      <c r="C3" s="18" t="s">
        <v>608</v>
      </c>
      <c r="D3" s="18" t="s">
        <v>595</v>
      </c>
      <c r="E3" s="20">
        <v>138.87318999999999</v>
      </c>
      <c r="F3" s="7"/>
    </row>
    <row r="4" spans="1:7" s="6" customFormat="1" ht="27">
      <c r="C4" s="1"/>
      <c r="D4" s="1"/>
      <c r="E4" s="1" t="s">
        <v>604</v>
      </c>
      <c r="F4" s="2" t="s">
        <v>677</v>
      </c>
    </row>
    <row r="5" spans="1:7" s="6" customFormat="1" ht="27">
      <c r="A5" s="80" t="s">
        <v>564</v>
      </c>
      <c r="B5" s="80" t="s">
        <v>565</v>
      </c>
      <c r="C5" s="80" t="s">
        <v>206</v>
      </c>
      <c r="D5" s="80" t="s">
        <v>567</v>
      </c>
      <c r="E5" s="80" t="s">
        <v>158</v>
      </c>
      <c r="F5" s="81" t="s">
        <v>566</v>
      </c>
      <c r="G5" s="80" t="s">
        <v>123</v>
      </c>
    </row>
    <row r="6" spans="1:7">
      <c r="A6" s="88">
        <f>B6</f>
        <v>15</v>
      </c>
      <c r="B6" s="88">
        <v>15</v>
      </c>
      <c r="C6" s="88" t="s">
        <v>120</v>
      </c>
      <c r="D6" s="88">
        <f t="shared" ref="D6:D11" si="0">B6</f>
        <v>15</v>
      </c>
      <c r="E6" s="87" t="s">
        <v>261</v>
      </c>
      <c r="F6" s="87"/>
      <c r="G6" s="87"/>
    </row>
    <row r="7" spans="1:7">
      <c r="A7" s="87">
        <f>A6+B7</f>
        <v>21</v>
      </c>
      <c r="B7" s="87">
        <v>6</v>
      </c>
      <c r="C7" s="13" t="s">
        <v>518</v>
      </c>
      <c r="D7" s="87">
        <f t="shared" si="0"/>
        <v>6</v>
      </c>
      <c r="E7" s="87" t="s">
        <v>441</v>
      </c>
      <c r="F7" s="87">
        <v>1.8</v>
      </c>
      <c r="G7" s="87"/>
    </row>
    <row r="8" spans="1:7">
      <c r="A8" s="88">
        <f>A7+B8</f>
        <v>26</v>
      </c>
      <c r="B8" s="88">
        <v>5</v>
      </c>
      <c r="C8" s="88" t="s">
        <v>120</v>
      </c>
      <c r="D8" s="88">
        <f t="shared" si="0"/>
        <v>5</v>
      </c>
      <c r="E8" s="87" t="s">
        <v>332</v>
      </c>
      <c r="F8" s="87"/>
      <c r="G8" s="87"/>
    </row>
    <row r="9" spans="1:7">
      <c r="A9" s="87">
        <f>A8+B9</f>
        <v>33</v>
      </c>
      <c r="B9" s="87">
        <v>7</v>
      </c>
      <c r="C9" s="87" t="s">
        <v>289</v>
      </c>
      <c r="D9" s="87">
        <f t="shared" si="0"/>
        <v>7</v>
      </c>
      <c r="E9" s="87" t="s">
        <v>379</v>
      </c>
      <c r="F9" s="87">
        <v>1.1000000000000001</v>
      </c>
      <c r="G9" s="87"/>
    </row>
    <row r="10" spans="1:7">
      <c r="A10" s="88">
        <f>A9+B10</f>
        <v>51</v>
      </c>
      <c r="B10" s="88">
        <v>18</v>
      </c>
      <c r="C10" s="88" t="s">
        <v>120</v>
      </c>
      <c r="D10" s="88">
        <f t="shared" si="0"/>
        <v>18</v>
      </c>
      <c r="E10" s="87" t="s">
        <v>332</v>
      </c>
      <c r="F10" s="87"/>
      <c r="G10" s="87"/>
    </row>
    <row r="11" spans="1:7">
      <c r="A11" s="87">
        <f>A10+B11</f>
        <v>91</v>
      </c>
      <c r="B11" s="87">
        <v>40</v>
      </c>
      <c r="C11" s="13" t="s">
        <v>519</v>
      </c>
      <c r="D11" s="87">
        <f t="shared" si="0"/>
        <v>40</v>
      </c>
      <c r="E11" s="87" t="s">
        <v>380</v>
      </c>
      <c r="F11" s="87">
        <v>3.1</v>
      </c>
      <c r="G11" s="87"/>
    </row>
    <row r="12" spans="1:7">
      <c r="A12" s="88"/>
      <c r="B12" s="88"/>
      <c r="C12" s="88" t="s">
        <v>120</v>
      </c>
      <c r="D12" s="88"/>
      <c r="E12" s="87" t="s">
        <v>169</v>
      </c>
      <c r="F12" s="87"/>
      <c r="G12" s="87"/>
    </row>
    <row r="13" spans="1:7">
      <c r="A13" s="89"/>
      <c r="B13" s="89"/>
      <c r="C13" s="89" t="s">
        <v>609</v>
      </c>
      <c r="D13" s="89"/>
      <c r="E13" s="87" t="s">
        <v>61</v>
      </c>
      <c r="F13" s="87"/>
      <c r="G13" s="87" t="s">
        <v>606</v>
      </c>
    </row>
  </sheetData>
  <phoneticPr fontId="3"/>
  <pageMargins left="0.70000000000000007" right="0.70000000000000007" top="0.75000000000000011" bottom="0.75000000000000011" header="0.51" footer="0.51"/>
  <pageSetup paperSize="9" scale="65" orientation="portrait" horizontalDpi="4294967292" verticalDpi="4294967292"/>
  <extLst>
    <ext xmlns:mx="http://schemas.microsoft.com/office/mac/excel/2008/main" uri="{64002731-A6B0-56B0-2670-7721B7C09600}">
      <mx:PLV Mode="0" OnePage="0" WScale="0"/>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workbookViewId="0">
      <selection activeCell="D7" sqref="D7:D8"/>
    </sheetView>
  </sheetViews>
  <sheetFormatPr defaultColWidth="12.625" defaultRowHeight="13.5"/>
  <cols>
    <col min="1" max="1" width="7" style="1" customWidth="1"/>
    <col min="2" max="2" width="7.125" style="1" customWidth="1"/>
    <col min="3" max="3" width="17.625" style="1" customWidth="1"/>
    <col min="4" max="4" width="9.125" style="1" customWidth="1"/>
    <col min="5" max="5" width="50.125" style="1" customWidth="1"/>
    <col min="6" max="6" width="9.375" style="1" customWidth="1"/>
    <col min="7" max="16384" width="12.625" style="1"/>
  </cols>
  <sheetData>
    <row r="1" spans="1:7" s="6" customFormat="1">
      <c r="C1" s="16" t="s">
        <v>507</v>
      </c>
      <c r="D1" s="16" t="s">
        <v>526</v>
      </c>
      <c r="E1" s="16" t="s">
        <v>527</v>
      </c>
      <c r="F1" s="7"/>
    </row>
    <row r="2" spans="1:7" s="6" customFormat="1">
      <c r="C2" s="17" t="s">
        <v>611</v>
      </c>
      <c r="D2" s="17" t="s">
        <v>508</v>
      </c>
      <c r="E2" s="19">
        <v>35.330979999999997</v>
      </c>
      <c r="F2" s="7"/>
    </row>
    <row r="3" spans="1:7" s="6" customFormat="1">
      <c r="C3" s="18" t="s">
        <v>610</v>
      </c>
      <c r="D3" s="18" t="s">
        <v>595</v>
      </c>
      <c r="E3" s="20">
        <v>138.90063000000001</v>
      </c>
      <c r="F3" s="7"/>
    </row>
    <row r="4" spans="1:7" s="6" customFormat="1" ht="27">
      <c r="C4" s="1"/>
      <c r="D4" s="1"/>
      <c r="E4" s="1" t="s">
        <v>612</v>
      </c>
      <c r="F4" s="2" t="s">
        <v>677</v>
      </c>
    </row>
    <row r="5" spans="1:7" s="6" customFormat="1" ht="27">
      <c r="A5" s="80" t="s">
        <v>564</v>
      </c>
      <c r="B5" s="80" t="s">
        <v>565</v>
      </c>
      <c r="C5" s="80" t="s">
        <v>206</v>
      </c>
      <c r="D5" s="80" t="s">
        <v>567</v>
      </c>
      <c r="E5" s="80" t="s">
        <v>158</v>
      </c>
      <c r="F5" s="81" t="s">
        <v>566</v>
      </c>
      <c r="G5" s="80" t="s">
        <v>123</v>
      </c>
    </row>
    <row r="6" spans="1:7">
      <c r="A6" s="13">
        <f>B6</f>
        <v>40</v>
      </c>
      <c r="B6" s="13">
        <v>40</v>
      </c>
      <c r="C6" s="13" t="s">
        <v>531</v>
      </c>
      <c r="D6" s="53">
        <f>B6</f>
        <v>40</v>
      </c>
      <c r="E6" s="13" t="s">
        <v>65</v>
      </c>
      <c r="F6" s="13"/>
      <c r="G6" s="13"/>
    </row>
    <row r="7" spans="1:7">
      <c r="A7" s="40">
        <f>A6+B7</f>
        <v>72</v>
      </c>
      <c r="B7" s="40">
        <v>32</v>
      </c>
      <c r="C7" s="56" t="s">
        <v>120</v>
      </c>
      <c r="D7" s="57">
        <f>B7+B8</f>
        <v>57</v>
      </c>
      <c r="E7" s="50" t="s">
        <v>476</v>
      </c>
      <c r="F7" s="13"/>
      <c r="G7" s="13"/>
    </row>
    <row r="8" spans="1:7">
      <c r="A8" s="40">
        <f t="shared" ref="A8:A16" si="0">A7+B8</f>
        <v>97</v>
      </c>
      <c r="B8" s="40">
        <v>25</v>
      </c>
      <c r="C8" s="56" t="s">
        <v>120</v>
      </c>
      <c r="D8" s="52"/>
      <c r="E8" s="50" t="s">
        <v>317</v>
      </c>
      <c r="F8" s="13"/>
      <c r="G8" s="13"/>
    </row>
    <row r="9" spans="1:7" ht="27">
      <c r="A9" s="13">
        <f t="shared" si="0"/>
        <v>120</v>
      </c>
      <c r="B9" s="13">
        <v>23</v>
      </c>
      <c r="C9" s="13" t="s">
        <v>516</v>
      </c>
      <c r="D9" s="55">
        <f t="shared" ref="D9:D16" si="1">B9</f>
        <v>23</v>
      </c>
      <c r="E9" s="13" t="s">
        <v>673</v>
      </c>
      <c r="F9" s="13">
        <v>2.5</v>
      </c>
      <c r="G9" s="13"/>
    </row>
    <row r="10" spans="1:7">
      <c r="A10" s="40">
        <f t="shared" si="0"/>
        <v>123</v>
      </c>
      <c r="B10" s="40">
        <v>3</v>
      </c>
      <c r="C10" s="40" t="s">
        <v>120</v>
      </c>
      <c r="D10" s="40">
        <f t="shared" si="1"/>
        <v>3</v>
      </c>
      <c r="E10" s="13" t="s">
        <v>318</v>
      </c>
      <c r="F10" s="13"/>
      <c r="G10" s="13"/>
    </row>
    <row r="11" spans="1:7" ht="27">
      <c r="A11" s="13">
        <f t="shared" si="0"/>
        <v>131</v>
      </c>
      <c r="B11" s="13">
        <v>8</v>
      </c>
      <c r="C11" s="13" t="s">
        <v>518</v>
      </c>
      <c r="D11" s="13">
        <f t="shared" si="1"/>
        <v>8</v>
      </c>
      <c r="E11" s="13" t="s">
        <v>674</v>
      </c>
      <c r="F11" s="13">
        <v>2.1</v>
      </c>
      <c r="G11" s="13"/>
    </row>
    <row r="12" spans="1:7">
      <c r="A12" s="40">
        <f t="shared" si="0"/>
        <v>135</v>
      </c>
      <c r="B12" s="40">
        <v>4</v>
      </c>
      <c r="C12" s="40" t="s">
        <v>120</v>
      </c>
      <c r="D12" s="40">
        <f t="shared" si="1"/>
        <v>4</v>
      </c>
      <c r="E12" s="13" t="s">
        <v>318</v>
      </c>
      <c r="F12" s="13"/>
      <c r="G12" s="13"/>
    </row>
    <row r="13" spans="1:7">
      <c r="A13" s="13">
        <f t="shared" si="0"/>
        <v>142</v>
      </c>
      <c r="B13" s="13">
        <v>7</v>
      </c>
      <c r="C13" s="13" t="s">
        <v>409</v>
      </c>
      <c r="D13" s="13">
        <f t="shared" si="1"/>
        <v>7</v>
      </c>
      <c r="E13" s="13" t="s">
        <v>505</v>
      </c>
      <c r="F13" s="13">
        <v>3.4</v>
      </c>
      <c r="G13" s="13"/>
    </row>
    <row r="14" spans="1:7">
      <c r="A14" s="40">
        <f t="shared" si="0"/>
        <v>153</v>
      </c>
      <c r="B14" s="40">
        <v>11</v>
      </c>
      <c r="C14" s="40" t="s">
        <v>120</v>
      </c>
      <c r="D14" s="40">
        <f t="shared" si="1"/>
        <v>11</v>
      </c>
      <c r="E14" s="13" t="s">
        <v>318</v>
      </c>
      <c r="F14" s="13"/>
      <c r="G14" s="13"/>
    </row>
    <row r="15" spans="1:7" ht="27">
      <c r="A15" s="13">
        <f t="shared" si="0"/>
        <v>159</v>
      </c>
      <c r="B15" s="13">
        <v>6</v>
      </c>
      <c r="C15" s="13" t="s">
        <v>422</v>
      </c>
      <c r="D15" s="13">
        <f t="shared" si="1"/>
        <v>6</v>
      </c>
      <c r="E15" s="13" t="s">
        <v>429</v>
      </c>
      <c r="F15" s="13">
        <v>1.8</v>
      </c>
      <c r="G15" s="13"/>
    </row>
    <row r="16" spans="1:7">
      <c r="A16" s="40">
        <f t="shared" si="0"/>
        <v>161</v>
      </c>
      <c r="B16" s="40">
        <v>2</v>
      </c>
      <c r="C16" s="40" t="s">
        <v>120</v>
      </c>
      <c r="D16" s="40">
        <f t="shared" si="1"/>
        <v>2</v>
      </c>
      <c r="E16" s="13" t="s">
        <v>318</v>
      </c>
      <c r="F16" s="13"/>
      <c r="G16" s="13"/>
    </row>
    <row r="17" spans="1:7">
      <c r="A17" s="37"/>
      <c r="B17" s="37"/>
      <c r="C17" s="37" t="s">
        <v>257</v>
      </c>
      <c r="D17" s="37"/>
      <c r="E17" s="87" t="s">
        <v>114</v>
      </c>
      <c r="F17" s="13"/>
      <c r="G17" s="13"/>
    </row>
  </sheetData>
  <phoneticPr fontId="3"/>
  <pageMargins left="0.70000000000000007" right="0.70000000000000007" top="0.75000000000000011" bottom="0.75000000000000011" header="0.51" footer="0.51"/>
  <pageSetup paperSize="9" scale="65" orientation="portrait" horizontalDpi="4294967292" verticalDpi="4294967292"/>
  <extLst>
    <ext xmlns:mx="http://schemas.microsoft.com/office/mac/excel/2008/main" uri="{64002731-A6B0-56B0-2670-7721B7C09600}">
      <mx:PLV Mode="0" OnePage="0" WScale="0"/>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4"/>
  <sheetViews>
    <sheetView workbookViewId="0">
      <selection activeCell="K25" sqref="K25"/>
    </sheetView>
  </sheetViews>
  <sheetFormatPr defaultColWidth="12.625" defaultRowHeight="13.5"/>
  <cols>
    <col min="1" max="1" width="7.375" style="29" customWidth="1"/>
    <col min="2" max="2" width="6.625" style="29" customWidth="1"/>
    <col min="3" max="3" width="17.625" style="29" customWidth="1"/>
    <col min="4" max="4" width="9.875" style="29" customWidth="1"/>
    <col min="5" max="5" width="47.5" style="29" customWidth="1"/>
    <col min="6" max="6" width="9.875" style="29" customWidth="1"/>
    <col min="7" max="7" width="9.125" style="29" customWidth="1"/>
    <col min="8" max="8" width="18.375" style="29" customWidth="1"/>
    <col min="9" max="16384" width="12.625" style="29"/>
  </cols>
  <sheetData>
    <row r="1" spans="1:8" s="22" customFormat="1">
      <c r="C1" s="23" t="s">
        <v>507</v>
      </c>
      <c r="D1" s="23" t="s">
        <v>526</v>
      </c>
      <c r="E1" s="23" t="s">
        <v>527</v>
      </c>
      <c r="F1" s="24"/>
    </row>
    <row r="2" spans="1:8" s="22" customFormat="1">
      <c r="C2" s="25" t="s">
        <v>613</v>
      </c>
      <c r="D2" s="25" t="s">
        <v>508</v>
      </c>
      <c r="E2" s="26">
        <v>35.373750000000001</v>
      </c>
      <c r="F2" s="24"/>
    </row>
    <row r="3" spans="1:8" s="22" customFormat="1">
      <c r="C3" s="27" t="s">
        <v>614</v>
      </c>
      <c r="D3" s="27" t="s">
        <v>613</v>
      </c>
      <c r="E3" s="28">
        <v>138.86666</v>
      </c>
      <c r="F3" s="24"/>
    </row>
    <row r="4" spans="1:8" s="22" customFormat="1" ht="27">
      <c r="C4" s="29"/>
      <c r="D4" s="29"/>
      <c r="E4" s="29" t="s">
        <v>620</v>
      </c>
      <c r="F4" s="2" t="s">
        <v>677</v>
      </c>
    </row>
    <row r="5" spans="1:8" s="22" customFormat="1" ht="27">
      <c r="A5" s="90" t="s">
        <v>564</v>
      </c>
      <c r="B5" s="90" t="s">
        <v>565</v>
      </c>
      <c r="C5" s="90" t="s">
        <v>206</v>
      </c>
      <c r="D5" s="90" t="s">
        <v>567</v>
      </c>
      <c r="E5" s="90" t="s">
        <v>158</v>
      </c>
      <c r="F5" s="91" t="s">
        <v>566</v>
      </c>
      <c r="G5" s="90" t="s">
        <v>123</v>
      </c>
      <c r="H5" s="92" t="s">
        <v>525</v>
      </c>
    </row>
    <row r="6" spans="1:8">
      <c r="A6" s="93">
        <f>B6</f>
        <v>50</v>
      </c>
      <c r="B6" s="93">
        <v>50</v>
      </c>
      <c r="C6" s="93" t="s">
        <v>615</v>
      </c>
      <c r="D6" s="93">
        <f>B6</f>
        <v>50</v>
      </c>
      <c r="E6" s="93" t="s">
        <v>65</v>
      </c>
      <c r="F6" s="93"/>
      <c r="G6" s="94"/>
      <c r="H6" s="93"/>
    </row>
    <row r="7" spans="1:8">
      <c r="A7" s="95">
        <f>A6+B7</f>
        <v>130</v>
      </c>
      <c r="B7" s="95">
        <v>80</v>
      </c>
      <c r="C7" s="95" t="s">
        <v>197</v>
      </c>
      <c r="D7" s="95">
        <f>B7</f>
        <v>80</v>
      </c>
      <c r="E7" s="93" t="s">
        <v>33</v>
      </c>
      <c r="F7" s="93"/>
      <c r="G7" s="94"/>
      <c r="H7" s="93"/>
    </row>
    <row r="8" spans="1:8" ht="27">
      <c r="A8" s="93">
        <f t="shared" ref="A8:A44" si="0">A7+B8</f>
        <v>136</v>
      </c>
      <c r="B8" s="93">
        <v>6</v>
      </c>
      <c r="C8" s="93" t="s">
        <v>515</v>
      </c>
      <c r="D8" s="101">
        <f>B8</f>
        <v>6</v>
      </c>
      <c r="E8" s="93" t="s">
        <v>0</v>
      </c>
      <c r="F8" s="93">
        <v>1.6</v>
      </c>
      <c r="G8" s="94"/>
      <c r="H8" s="93"/>
    </row>
    <row r="9" spans="1:8">
      <c r="A9" s="96">
        <f t="shared" si="0"/>
        <v>141</v>
      </c>
      <c r="B9" s="96">
        <v>5</v>
      </c>
      <c r="C9" s="104" t="s">
        <v>120</v>
      </c>
      <c r="D9" s="99">
        <f>B9+B10</f>
        <v>10</v>
      </c>
      <c r="E9" s="98" t="s">
        <v>493</v>
      </c>
      <c r="F9" s="93"/>
      <c r="G9" s="94"/>
      <c r="H9" s="93"/>
    </row>
    <row r="10" spans="1:8">
      <c r="A10" s="96">
        <f t="shared" si="0"/>
        <v>146</v>
      </c>
      <c r="B10" s="96">
        <v>5</v>
      </c>
      <c r="C10" s="104" t="s">
        <v>120</v>
      </c>
      <c r="D10" s="100"/>
      <c r="E10" s="98" t="s">
        <v>492</v>
      </c>
      <c r="F10" s="93"/>
      <c r="G10" s="94"/>
      <c r="H10" s="93"/>
    </row>
    <row r="11" spans="1:8" ht="27">
      <c r="A11" s="93">
        <f t="shared" si="0"/>
        <v>154.5</v>
      </c>
      <c r="B11" s="93">
        <v>8.5</v>
      </c>
      <c r="C11" s="97" t="s">
        <v>516</v>
      </c>
      <c r="D11" s="102">
        <f>B11+B12+B13+B14+B15</f>
        <v>25.5</v>
      </c>
      <c r="E11" s="98" t="s">
        <v>448</v>
      </c>
      <c r="F11" s="93">
        <v>2.1</v>
      </c>
      <c r="G11" s="94"/>
      <c r="H11" s="93"/>
    </row>
    <row r="12" spans="1:8">
      <c r="A12" s="93">
        <f t="shared" si="0"/>
        <v>155</v>
      </c>
      <c r="B12" s="93">
        <v>0.5</v>
      </c>
      <c r="C12" s="97" t="s">
        <v>516</v>
      </c>
      <c r="D12" s="102"/>
      <c r="E12" s="98" t="s">
        <v>449</v>
      </c>
      <c r="F12" s="93"/>
      <c r="G12" s="94"/>
      <c r="H12" s="93"/>
    </row>
    <row r="13" spans="1:8" ht="27">
      <c r="A13" s="93">
        <f t="shared" si="0"/>
        <v>158</v>
      </c>
      <c r="B13" s="93">
        <v>3</v>
      </c>
      <c r="C13" s="97" t="s">
        <v>516</v>
      </c>
      <c r="D13" s="102"/>
      <c r="E13" s="98" t="s">
        <v>448</v>
      </c>
      <c r="F13" s="93">
        <v>1.8</v>
      </c>
      <c r="G13" s="94"/>
      <c r="H13" s="93"/>
    </row>
    <row r="14" spans="1:8">
      <c r="A14" s="93">
        <f t="shared" si="0"/>
        <v>159.5</v>
      </c>
      <c r="B14" s="93">
        <v>1.5</v>
      </c>
      <c r="C14" s="97" t="s">
        <v>516</v>
      </c>
      <c r="D14" s="102"/>
      <c r="E14" s="98" t="s">
        <v>459</v>
      </c>
      <c r="F14" s="93"/>
      <c r="G14" s="94"/>
      <c r="H14" s="93"/>
    </row>
    <row r="15" spans="1:8" ht="30">
      <c r="A15" s="93">
        <f t="shared" si="0"/>
        <v>171.5</v>
      </c>
      <c r="B15" s="93">
        <v>12</v>
      </c>
      <c r="C15" s="97" t="s">
        <v>516</v>
      </c>
      <c r="D15" s="102"/>
      <c r="E15" s="98" t="s">
        <v>471</v>
      </c>
      <c r="F15" s="93">
        <v>2.4</v>
      </c>
      <c r="G15" s="94"/>
      <c r="H15" s="68" t="s">
        <v>617</v>
      </c>
    </row>
    <row r="16" spans="1:8">
      <c r="A16" s="96">
        <f t="shared" si="0"/>
        <v>183.5</v>
      </c>
      <c r="B16" s="96">
        <v>12</v>
      </c>
      <c r="C16" s="104" t="s">
        <v>120</v>
      </c>
      <c r="D16" s="99">
        <f>B16+B17</f>
        <v>20</v>
      </c>
      <c r="E16" s="98" t="s">
        <v>359</v>
      </c>
      <c r="F16" s="93"/>
      <c r="G16" s="94"/>
      <c r="H16" s="93"/>
    </row>
    <row r="17" spans="1:8">
      <c r="A17" s="96">
        <f t="shared" si="0"/>
        <v>191.5</v>
      </c>
      <c r="B17" s="96">
        <v>8</v>
      </c>
      <c r="C17" s="104" t="s">
        <v>120</v>
      </c>
      <c r="D17" s="100"/>
      <c r="E17" s="98" t="s">
        <v>360</v>
      </c>
      <c r="F17" s="93"/>
      <c r="G17" s="94"/>
      <c r="H17" s="93"/>
    </row>
    <row r="18" spans="1:8" ht="27">
      <c r="A18" s="93">
        <f t="shared" si="0"/>
        <v>196.5</v>
      </c>
      <c r="B18" s="93">
        <v>5</v>
      </c>
      <c r="C18" s="93" t="s">
        <v>28</v>
      </c>
      <c r="D18" s="103">
        <f>B18</f>
        <v>5</v>
      </c>
      <c r="E18" s="93" t="s">
        <v>432</v>
      </c>
      <c r="F18" s="93">
        <v>2.2999999999999998</v>
      </c>
      <c r="G18" s="94" t="s">
        <v>62</v>
      </c>
      <c r="H18" s="93"/>
    </row>
    <row r="19" spans="1:8">
      <c r="A19" s="96">
        <f t="shared" si="0"/>
        <v>202.5</v>
      </c>
      <c r="B19" s="96">
        <v>6</v>
      </c>
      <c r="C19" s="96" t="s">
        <v>120</v>
      </c>
      <c r="D19" s="96">
        <f>B19</f>
        <v>6</v>
      </c>
      <c r="E19" s="93" t="s">
        <v>312</v>
      </c>
      <c r="F19" s="93"/>
      <c r="G19" s="93"/>
      <c r="H19" s="93"/>
    </row>
    <row r="20" spans="1:8" ht="27">
      <c r="A20" s="93">
        <f t="shared" si="0"/>
        <v>207.5</v>
      </c>
      <c r="B20" s="93">
        <v>5</v>
      </c>
      <c r="C20" s="93" t="s">
        <v>517</v>
      </c>
      <c r="D20" s="93">
        <f t="shared" ref="D20:D44" si="1">B20</f>
        <v>5</v>
      </c>
      <c r="E20" s="93" t="s">
        <v>115</v>
      </c>
      <c r="F20" s="93">
        <v>2</v>
      </c>
      <c r="G20" s="94" t="s">
        <v>59</v>
      </c>
      <c r="H20" s="93"/>
    </row>
    <row r="21" spans="1:8">
      <c r="A21" s="96">
        <f t="shared" si="0"/>
        <v>213.5</v>
      </c>
      <c r="B21" s="96">
        <v>6</v>
      </c>
      <c r="C21" s="96" t="s">
        <v>120</v>
      </c>
      <c r="D21" s="99">
        <f t="shared" si="1"/>
        <v>6</v>
      </c>
      <c r="E21" s="93" t="s">
        <v>93</v>
      </c>
      <c r="F21" s="93"/>
      <c r="G21" s="94"/>
      <c r="H21" s="93"/>
    </row>
    <row r="22" spans="1:8" ht="27">
      <c r="A22" s="93">
        <f t="shared" si="0"/>
        <v>219.5</v>
      </c>
      <c r="B22" s="93">
        <v>6</v>
      </c>
      <c r="C22" s="97" t="s">
        <v>60</v>
      </c>
      <c r="D22" s="101">
        <f>B22+B23</f>
        <v>8</v>
      </c>
      <c r="E22" s="98" t="s">
        <v>452</v>
      </c>
      <c r="F22" s="93">
        <v>2.2999999999999998</v>
      </c>
      <c r="G22" s="94" t="s">
        <v>41</v>
      </c>
      <c r="H22" s="93"/>
    </row>
    <row r="23" spans="1:8">
      <c r="A23" s="93">
        <f t="shared" si="0"/>
        <v>221.5</v>
      </c>
      <c r="B23" s="93">
        <v>2</v>
      </c>
      <c r="C23" s="97" t="s">
        <v>41</v>
      </c>
      <c r="D23" s="103"/>
      <c r="E23" s="98" t="s">
        <v>38</v>
      </c>
      <c r="F23" s="93"/>
      <c r="G23" s="94"/>
      <c r="H23" s="93"/>
    </row>
    <row r="24" spans="1:8">
      <c r="A24" s="96">
        <f t="shared" si="0"/>
        <v>223.5</v>
      </c>
      <c r="B24" s="96">
        <v>2</v>
      </c>
      <c r="C24" s="96" t="s">
        <v>120</v>
      </c>
      <c r="D24" s="100">
        <f t="shared" si="1"/>
        <v>2</v>
      </c>
      <c r="E24" s="93" t="s">
        <v>96</v>
      </c>
      <c r="F24" s="93"/>
      <c r="G24" s="94"/>
      <c r="H24" s="93"/>
    </row>
    <row r="25" spans="1:8" ht="27">
      <c r="A25" s="93">
        <f t="shared" si="0"/>
        <v>240.5</v>
      </c>
      <c r="B25" s="93">
        <v>17</v>
      </c>
      <c r="C25" s="93" t="s">
        <v>518</v>
      </c>
      <c r="D25" s="93">
        <f t="shared" si="1"/>
        <v>17</v>
      </c>
      <c r="E25" s="93" t="s">
        <v>453</v>
      </c>
      <c r="F25" s="93">
        <v>3.2</v>
      </c>
      <c r="G25" s="94" t="s">
        <v>42</v>
      </c>
      <c r="H25" s="93"/>
    </row>
    <row r="26" spans="1:8">
      <c r="A26" s="96">
        <f t="shared" si="0"/>
        <v>247.5</v>
      </c>
      <c r="B26" s="96">
        <v>7</v>
      </c>
      <c r="C26" s="96" t="s">
        <v>120</v>
      </c>
      <c r="D26" s="96">
        <f t="shared" si="1"/>
        <v>7</v>
      </c>
      <c r="E26" s="93" t="s">
        <v>177</v>
      </c>
      <c r="F26" s="93"/>
      <c r="G26" s="94"/>
      <c r="H26" s="93"/>
    </row>
    <row r="27" spans="1:8" ht="27">
      <c r="A27" s="93">
        <f t="shared" si="0"/>
        <v>255.5</v>
      </c>
      <c r="B27" s="93">
        <v>8</v>
      </c>
      <c r="C27" s="93" t="s">
        <v>43</v>
      </c>
      <c r="D27" s="93">
        <f t="shared" si="1"/>
        <v>8</v>
      </c>
      <c r="E27" s="93" t="s">
        <v>463</v>
      </c>
      <c r="F27" s="93">
        <v>3.8</v>
      </c>
      <c r="G27" s="94" t="s">
        <v>616</v>
      </c>
      <c r="H27" s="93"/>
    </row>
    <row r="28" spans="1:8">
      <c r="A28" s="96">
        <f t="shared" si="0"/>
        <v>264.5</v>
      </c>
      <c r="B28" s="96">
        <v>9</v>
      </c>
      <c r="C28" s="96" t="s">
        <v>120</v>
      </c>
      <c r="D28" s="96">
        <f t="shared" si="1"/>
        <v>9</v>
      </c>
      <c r="E28" s="93" t="s">
        <v>462</v>
      </c>
      <c r="F28" s="93"/>
      <c r="G28" s="94"/>
      <c r="H28" s="93"/>
    </row>
    <row r="29" spans="1:8">
      <c r="A29" s="93">
        <f t="shared" si="0"/>
        <v>267</v>
      </c>
      <c r="B29" s="93">
        <v>2.5</v>
      </c>
      <c r="C29" s="93" t="s">
        <v>9</v>
      </c>
      <c r="D29" s="93">
        <f t="shared" si="1"/>
        <v>2.5</v>
      </c>
      <c r="E29" s="93" t="s">
        <v>173</v>
      </c>
      <c r="F29" s="93">
        <v>2.2000000000000002</v>
      </c>
      <c r="G29" s="94" t="s">
        <v>9</v>
      </c>
      <c r="H29" s="93"/>
    </row>
    <row r="30" spans="1:8">
      <c r="A30" s="96">
        <f t="shared" si="0"/>
        <v>270</v>
      </c>
      <c r="B30" s="96">
        <v>3</v>
      </c>
      <c r="C30" s="96" t="s">
        <v>120</v>
      </c>
      <c r="D30" s="96">
        <f t="shared" si="1"/>
        <v>3</v>
      </c>
      <c r="E30" s="93" t="s">
        <v>177</v>
      </c>
      <c r="F30" s="93"/>
      <c r="G30" s="94"/>
      <c r="H30" s="93"/>
    </row>
    <row r="31" spans="1:8" ht="27">
      <c r="A31" s="93">
        <f t="shared" si="0"/>
        <v>280</v>
      </c>
      <c r="B31" s="93">
        <v>10</v>
      </c>
      <c r="C31" s="93" t="s">
        <v>10</v>
      </c>
      <c r="D31" s="93">
        <f t="shared" si="1"/>
        <v>10</v>
      </c>
      <c r="E31" s="93" t="s">
        <v>18</v>
      </c>
      <c r="F31" s="93">
        <v>4.0999999999999996</v>
      </c>
      <c r="G31" s="94" t="s">
        <v>69</v>
      </c>
      <c r="H31" s="93"/>
    </row>
    <row r="32" spans="1:8">
      <c r="A32" s="96">
        <f t="shared" si="0"/>
        <v>287</v>
      </c>
      <c r="B32" s="96">
        <v>7</v>
      </c>
      <c r="C32" s="96" t="s">
        <v>120</v>
      </c>
      <c r="D32" s="96">
        <f t="shared" si="1"/>
        <v>7</v>
      </c>
      <c r="E32" s="93" t="s">
        <v>230</v>
      </c>
      <c r="F32" s="93"/>
      <c r="G32" s="94"/>
      <c r="H32" s="93"/>
    </row>
    <row r="33" spans="1:8" ht="40.5">
      <c r="A33" s="93">
        <f t="shared" si="0"/>
        <v>296</v>
      </c>
      <c r="B33" s="93">
        <v>9</v>
      </c>
      <c r="C33" s="93" t="s">
        <v>70</v>
      </c>
      <c r="D33" s="93">
        <f t="shared" si="1"/>
        <v>9</v>
      </c>
      <c r="E33" s="93" t="s">
        <v>461</v>
      </c>
      <c r="F33" s="93">
        <v>2.8</v>
      </c>
      <c r="G33" s="94" t="s">
        <v>71</v>
      </c>
      <c r="H33" s="93"/>
    </row>
    <row r="34" spans="1:8">
      <c r="A34" s="96">
        <f t="shared" si="0"/>
        <v>299</v>
      </c>
      <c r="B34" s="96">
        <v>3</v>
      </c>
      <c r="C34" s="96" t="s">
        <v>120</v>
      </c>
      <c r="D34" s="96">
        <f t="shared" si="1"/>
        <v>3</v>
      </c>
      <c r="E34" s="93" t="s">
        <v>167</v>
      </c>
      <c r="F34" s="93"/>
      <c r="G34" s="94"/>
      <c r="H34" s="93"/>
    </row>
    <row r="35" spans="1:8" ht="27">
      <c r="A35" s="93">
        <f t="shared" si="0"/>
        <v>306</v>
      </c>
      <c r="B35" s="93">
        <v>7</v>
      </c>
      <c r="C35" s="93" t="s">
        <v>72</v>
      </c>
      <c r="D35" s="93">
        <f t="shared" si="1"/>
        <v>7</v>
      </c>
      <c r="E35" s="93" t="s">
        <v>504</v>
      </c>
      <c r="F35" s="93">
        <v>6.1</v>
      </c>
      <c r="G35" s="94" t="s">
        <v>73</v>
      </c>
      <c r="H35" s="93"/>
    </row>
    <row r="36" spans="1:8">
      <c r="A36" s="96">
        <f t="shared" si="0"/>
        <v>312</v>
      </c>
      <c r="B36" s="96">
        <v>6</v>
      </c>
      <c r="C36" s="96" t="s">
        <v>120</v>
      </c>
      <c r="D36" s="96">
        <f t="shared" si="1"/>
        <v>6</v>
      </c>
      <c r="E36" s="93" t="s">
        <v>170</v>
      </c>
      <c r="F36" s="93"/>
      <c r="G36" s="94"/>
      <c r="H36" s="93"/>
    </row>
    <row r="37" spans="1:8" ht="27">
      <c r="A37" s="93">
        <f t="shared" si="0"/>
        <v>330</v>
      </c>
      <c r="B37" s="93">
        <v>18</v>
      </c>
      <c r="C37" s="93" t="s">
        <v>618</v>
      </c>
      <c r="D37" s="93">
        <f t="shared" si="1"/>
        <v>18</v>
      </c>
      <c r="E37" s="93" t="s">
        <v>98</v>
      </c>
      <c r="F37" s="93">
        <v>1.7</v>
      </c>
      <c r="G37" s="94"/>
      <c r="H37" s="93"/>
    </row>
    <row r="38" spans="1:8">
      <c r="A38" s="96">
        <f t="shared" si="0"/>
        <v>337</v>
      </c>
      <c r="B38" s="96">
        <v>7</v>
      </c>
      <c r="C38" s="96" t="s">
        <v>120</v>
      </c>
      <c r="D38" s="96">
        <f t="shared" si="1"/>
        <v>7</v>
      </c>
      <c r="E38" s="93" t="s">
        <v>50</v>
      </c>
      <c r="F38" s="93"/>
      <c r="G38" s="94"/>
      <c r="H38" s="93"/>
    </row>
    <row r="39" spans="1:8">
      <c r="A39" s="93">
        <f t="shared" si="0"/>
        <v>355</v>
      </c>
      <c r="B39" s="93">
        <v>18</v>
      </c>
      <c r="C39" s="93" t="s">
        <v>74</v>
      </c>
      <c r="D39" s="93">
        <f t="shared" si="1"/>
        <v>18</v>
      </c>
      <c r="E39" s="93" t="s">
        <v>21</v>
      </c>
      <c r="F39" s="93"/>
      <c r="G39" s="94"/>
      <c r="H39" s="93"/>
    </row>
    <row r="40" spans="1:8" ht="27">
      <c r="A40" s="96">
        <f t="shared" si="0"/>
        <v>361</v>
      </c>
      <c r="B40" s="96">
        <v>6</v>
      </c>
      <c r="C40" s="96" t="s">
        <v>120</v>
      </c>
      <c r="D40" s="96">
        <f t="shared" si="1"/>
        <v>6</v>
      </c>
      <c r="E40" s="93" t="s">
        <v>12</v>
      </c>
      <c r="F40" s="93"/>
      <c r="G40" s="94"/>
      <c r="H40" s="93"/>
    </row>
    <row r="41" spans="1:8">
      <c r="A41" s="93">
        <f t="shared" si="0"/>
        <v>389</v>
      </c>
      <c r="B41" s="93">
        <v>28</v>
      </c>
      <c r="C41" s="93" t="s">
        <v>75</v>
      </c>
      <c r="D41" s="93">
        <f t="shared" si="1"/>
        <v>28</v>
      </c>
      <c r="E41" s="93" t="s">
        <v>44</v>
      </c>
      <c r="F41" s="93">
        <v>3.2</v>
      </c>
      <c r="G41" s="94"/>
      <c r="H41" s="93"/>
    </row>
    <row r="42" spans="1:8">
      <c r="A42" s="96">
        <f t="shared" si="0"/>
        <v>393</v>
      </c>
      <c r="B42" s="96">
        <v>4</v>
      </c>
      <c r="C42" s="96" t="s">
        <v>120</v>
      </c>
      <c r="D42" s="96">
        <f t="shared" si="1"/>
        <v>4</v>
      </c>
      <c r="E42" s="93" t="s">
        <v>46</v>
      </c>
      <c r="F42" s="93"/>
      <c r="G42" s="94"/>
      <c r="H42" s="93"/>
    </row>
    <row r="43" spans="1:8">
      <c r="A43" s="93">
        <f t="shared" si="0"/>
        <v>423</v>
      </c>
      <c r="B43" s="93">
        <v>30</v>
      </c>
      <c r="C43" s="13" t="s">
        <v>520</v>
      </c>
      <c r="D43" s="93">
        <f t="shared" si="1"/>
        <v>30</v>
      </c>
      <c r="E43" s="93" t="s">
        <v>619</v>
      </c>
      <c r="F43" s="93">
        <v>3.5</v>
      </c>
      <c r="G43" s="94"/>
      <c r="H43" s="93"/>
    </row>
    <row r="44" spans="1:8">
      <c r="A44" s="96">
        <f t="shared" si="0"/>
        <v>436</v>
      </c>
      <c r="B44" s="96">
        <v>13</v>
      </c>
      <c r="C44" s="96" t="s">
        <v>120</v>
      </c>
      <c r="D44" s="96">
        <f t="shared" si="1"/>
        <v>13</v>
      </c>
      <c r="E44" s="93" t="s">
        <v>169</v>
      </c>
      <c r="F44" s="93"/>
      <c r="G44" s="94"/>
      <c r="H44" s="93"/>
    </row>
  </sheetData>
  <phoneticPr fontId="3"/>
  <pageMargins left="0.70000000000000007" right="0.70000000000000007" top="0.75000000000000011" bottom="0.75000000000000011" header="0.51" footer="0.51"/>
  <pageSetup paperSize="9" scale="65" orientation="portrait" horizontalDpi="4294967292" verticalDpi="4294967292"/>
  <extLst>
    <ext xmlns:mx="http://schemas.microsoft.com/office/mac/excel/2008/main" uri="{64002731-A6B0-56B0-2670-7721B7C09600}">
      <mx:PLV Mode="0" OnePage="0" WScale="0"/>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workbookViewId="0">
      <selection activeCell="E28" sqref="E28"/>
    </sheetView>
  </sheetViews>
  <sheetFormatPr defaultColWidth="8.625" defaultRowHeight="13.5"/>
  <cols>
    <col min="1" max="1" width="6.875" style="1" customWidth="1"/>
    <col min="2" max="2" width="7.375" style="1" customWidth="1"/>
    <col min="3" max="3" width="21.125" style="1" customWidth="1"/>
    <col min="4" max="4" width="10.125" style="1" customWidth="1"/>
    <col min="5" max="5" width="32.125" style="1" customWidth="1"/>
    <col min="6" max="6" width="8.625" style="1" customWidth="1"/>
    <col min="7" max="7" width="19.5" style="1" customWidth="1"/>
    <col min="8" max="16384" width="8.625" style="1"/>
  </cols>
  <sheetData>
    <row r="1" spans="1:7">
      <c r="A1" s="22"/>
      <c r="B1" s="22"/>
      <c r="C1" s="23" t="s">
        <v>507</v>
      </c>
      <c r="D1" s="23" t="s">
        <v>526</v>
      </c>
      <c r="E1" s="23" t="s">
        <v>527</v>
      </c>
      <c r="F1" s="24"/>
      <c r="G1" s="22"/>
    </row>
    <row r="2" spans="1:7">
      <c r="A2" s="22"/>
      <c r="B2" s="22"/>
      <c r="C2" s="25" t="s">
        <v>625</v>
      </c>
      <c r="D2" s="25" t="s">
        <v>508</v>
      </c>
      <c r="E2" s="26">
        <v>35.363410000000002</v>
      </c>
      <c r="F2" s="24"/>
      <c r="G2" s="22"/>
    </row>
    <row r="3" spans="1:7">
      <c r="A3" s="22"/>
      <c r="B3" s="22"/>
      <c r="C3" s="27" t="s">
        <v>622</v>
      </c>
      <c r="D3" s="27" t="s">
        <v>613</v>
      </c>
      <c r="E3" s="28">
        <v>138.75292999999999</v>
      </c>
      <c r="F3" s="24"/>
      <c r="G3" s="22"/>
    </row>
    <row r="4" spans="1:7" ht="27">
      <c r="A4" s="22"/>
      <c r="B4" s="22"/>
      <c r="C4" s="29"/>
      <c r="D4" s="29"/>
      <c r="E4" s="29" t="s">
        <v>624</v>
      </c>
      <c r="F4" s="2" t="s">
        <v>677</v>
      </c>
      <c r="G4" s="22"/>
    </row>
    <row r="5" spans="1:7" ht="27">
      <c r="A5" s="90" t="s">
        <v>564</v>
      </c>
      <c r="B5" s="90" t="s">
        <v>565</v>
      </c>
      <c r="C5" s="90" t="s">
        <v>206</v>
      </c>
      <c r="D5" s="90" t="s">
        <v>567</v>
      </c>
      <c r="E5" s="90" t="s">
        <v>158</v>
      </c>
      <c r="F5" s="91" t="s">
        <v>566</v>
      </c>
      <c r="G5" s="90" t="s">
        <v>123</v>
      </c>
    </row>
    <row r="6" spans="1:7" ht="40.5">
      <c r="A6" s="13">
        <f>B6</f>
        <v>22</v>
      </c>
      <c r="B6" s="13">
        <v>22</v>
      </c>
      <c r="C6" s="35" t="s">
        <v>588</v>
      </c>
      <c r="D6" s="13">
        <f t="shared" ref="D6:D11" si="0">B6</f>
        <v>22</v>
      </c>
      <c r="E6" s="13" t="s">
        <v>401</v>
      </c>
      <c r="F6" s="13">
        <v>16</v>
      </c>
      <c r="G6" s="13" t="s">
        <v>376</v>
      </c>
    </row>
    <row r="7" spans="1:7">
      <c r="A7" s="76">
        <f>A6+B7</f>
        <v>46</v>
      </c>
      <c r="B7" s="76">
        <v>24</v>
      </c>
      <c r="C7" s="76" t="s">
        <v>377</v>
      </c>
      <c r="D7" s="76">
        <f t="shared" si="0"/>
        <v>24</v>
      </c>
      <c r="E7" s="13" t="s">
        <v>475</v>
      </c>
      <c r="F7" s="13"/>
      <c r="G7" s="13"/>
    </row>
    <row r="8" spans="1:7" ht="40.5">
      <c r="A8" s="13">
        <f>A7+B8</f>
        <v>68</v>
      </c>
      <c r="B8" s="13">
        <v>22</v>
      </c>
      <c r="C8" s="35" t="s">
        <v>590</v>
      </c>
      <c r="D8" s="13">
        <f t="shared" si="0"/>
        <v>22</v>
      </c>
      <c r="E8" s="13" t="s">
        <v>431</v>
      </c>
      <c r="F8" s="13">
        <v>4.8</v>
      </c>
      <c r="G8" s="13" t="s">
        <v>361</v>
      </c>
    </row>
    <row r="9" spans="1:7">
      <c r="A9" s="76">
        <f>A8+B9</f>
        <v>188</v>
      </c>
      <c r="B9" s="76">
        <v>120</v>
      </c>
      <c r="C9" s="76" t="s">
        <v>428</v>
      </c>
      <c r="D9" s="76">
        <f t="shared" si="0"/>
        <v>120</v>
      </c>
      <c r="E9" s="13"/>
      <c r="F9" s="13"/>
      <c r="G9" s="13"/>
    </row>
    <row r="10" spans="1:7">
      <c r="A10" s="76">
        <f>A9+B10</f>
        <v>213</v>
      </c>
      <c r="B10" s="76">
        <v>25</v>
      </c>
      <c r="C10" s="76" t="s">
        <v>377</v>
      </c>
      <c r="D10" s="76">
        <f t="shared" si="0"/>
        <v>25</v>
      </c>
      <c r="E10" s="13" t="s">
        <v>475</v>
      </c>
      <c r="F10" s="13"/>
      <c r="G10" s="13"/>
    </row>
    <row r="11" spans="1:7">
      <c r="A11" s="76">
        <f>A10+B11</f>
        <v>393</v>
      </c>
      <c r="B11" s="76">
        <v>180</v>
      </c>
      <c r="C11" s="76" t="s">
        <v>428</v>
      </c>
      <c r="D11" s="76">
        <f t="shared" si="0"/>
        <v>180</v>
      </c>
      <c r="E11" s="13"/>
      <c r="F11" s="13"/>
      <c r="G11" s="13"/>
    </row>
    <row r="12" spans="1:7" ht="27">
      <c r="A12" s="45"/>
      <c r="B12" s="45"/>
      <c r="C12" s="45" t="s">
        <v>623</v>
      </c>
      <c r="D12" s="45"/>
      <c r="E12" s="13" t="s">
        <v>687</v>
      </c>
      <c r="F12" s="13"/>
      <c r="G12" s="13"/>
    </row>
  </sheetData>
  <phoneticPr fontId="2"/>
  <pageMargins left="0.70000000000000007" right="0.70000000000000007" top="0.75000000000000011" bottom="0.75000000000000011" header="0.51" footer="0.51"/>
  <pageSetup paperSize="9" scale="65" orientation="portrait" horizontalDpi="4294967292" verticalDpi="4294967292"/>
  <extLst>
    <ext xmlns:mx="http://schemas.microsoft.com/office/mac/excel/2008/main" uri="{64002731-A6B0-56B0-2670-7721B7C09600}">
      <mx:PLV Mode="0" OnePage="0" WScale="0"/>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workbookViewId="0">
      <selection activeCell="I23" sqref="I23"/>
    </sheetView>
  </sheetViews>
  <sheetFormatPr defaultColWidth="8.625" defaultRowHeight="13.5"/>
  <cols>
    <col min="1" max="1" width="6.875" style="9" customWidth="1"/>
    <col min="2" max="2" width="6.5" style="9" customWidth="1"/>
    <col min="3" max="3" width="21.125" style="9" customWidth="1"/>
    <col min="4" max="4" width="9.875" style="9" customWidth="1"/>
    <col min="5" max="5" width="39.875" style="9" customWidth="1"/>
    <col min="6" max="6" width="8.625" style="9" customWidth="1"/>
    <col min="7" max="7" width="15" style="9" customWidth="1"/>
    <col min="8" max="8" width="24.875" style="9" customWidth="1"/>
    <col min="9" max="16384" width="8.625" style="9"/>
  </cols>
  <sheetData>
    <row r="1" spans="1:8">
      <c r="A1" s="22"/>
      <c r="B1" s="22"/>
      <c r="C1" s="23" t="s">
        <v>507</v>
      </c>
      <c r="D1" s="23" t="s">
        <v>526</v>
      </c>
      <c r="E1" s="23" t="s">
        <v>527</v>
      </c>
      <c r="F1" s="24"/>
      <c r="G1" s="22"/>
      <c r="H1" s="22"/>
    </row>
    <row r="2" spans="1:8">
      <c r="A2" s="22"/>
      <c r="B2" s="22"/>
      <c r="C2" s="25" t="s">
        <v>626</v>
      </c>
      <c r="D2" s="25" t="s">
        <v>508</v>
      </c>
      <c r="E2" s="26">
        <v>35.342320000000001</v>
      </c>
      <c r="F2" s="24"/>
      <c r="G2" s="22"/>
      <c r="H2" s="22"/>
    </row>
    <row r="3" spans="1:8">
      <c r="A3" s="22"/>
      <c r="B3" s="22"/>
      <c r="C3" s="27" t="s">
        <v>627</v>
      </c>
      <c r="D3" s="27" t="s">
        <v>613</v>
      </c>
      <c r="E3" s="28">
        <v>138.85387</v>
      </c>
      <c r="F3" s="24"/>
      <c r="G3" s="22"/>
      <c r="H3" s="22"/>
    </row>
    <row r="4" spans="1:8" ht="27">
      <c r="A4" s="22"/>
      <c r="B4" s="22"/>
      <c r="C4" s="29"/>
      <c r="D4" s="29"/>
      <c r="E4" s="29" t="s">
        <v>634</v>
      </c>
      <c r="F4" s="2" t="s">
        <v>677</v>
      </c>
      <c r="G4" s="22"/>
      <c r="H4" s="22"/>
    </row>
    <row r="5" spans="1:8" ht="27">
      <c r="A5" s="90" t="s">
        <v>564</v>
      </c>
      <c r="B5" s="90" t="s">
        <v>565</v>
      </c>
      <c r="C5" s="90" t="s">
        <v>206</v>
      </c>
      <c r="D5" s="112" t="s">
        <v>567</v>
      </c>
      <c r="E5" s="90" t="s">
        <v>158</v>
      </c>
      <c r="F5" s="91" t="s">
        <v>566</v>
      </c>
      <c r="G5" s="90" t="s">
        <v>123</v>
      </c>
      <c r="H5" s="30"/>
    </row>
    <row r="6" spans="1:8" ht="27">
      <c r="A6" s="105">
        <f>B6</f>
        <v>105</v>
      </c>
      <c r="B6" s="105">
        <v>105</v>
      </c>
      <c r="C6" s="110" t="s">
        <v>201</v>
      </c>
      <c r="D6" s="114">
        <f>B6+B8+B9+B7</f>
        <v>180</v>
      </c>
      <c r="E6" s="111" t="s">
        <v>108</v>
      </c>
      <c r="F6" s="105">
        <v>2.4</v>
      </c>
      <c r="G6" s="105"/>
    </row>
    <row r="7" spans="1:8" ht="27">
      <c r="A7" s="105">
        <f>A6+B7</f>
        <v>155</v>
      </c>
      <c r="B7" s="105">
        <v>50</v>
      </c>
      <c r="C7" s="110" t="s">
        <v>201</v>
      </c>
      <c r="D7" s="115"/>
      <c r="E7" s="111" t="s">
        <v>131</v>
      </c>
      <c r="F7" s="105">
        <v>2.6</v>
      </c>
      <c r="G7" s="105"/>
    </row>
    <row r="8" spans="1:8" ht="27">
      <c r="A8" s="13">
        <v>180</v>
      </c>
      <c r="B8" s="105">
        <v>15</v>
      </c>
      <c r="C8" s="110" t="s">
        <v>201</v>
      </c>
      <c r="D8" s="115"/>
      <c r="E8" s="111" t="s">
        <v>200</v>
      </c>
      <c r="F8" s="105">
        <v>3.4</v>
      </c>
      <c r="G8" s="105"/>
    </row>
    <row r="9" spans="1:8">
      <c r="A9" s="105">
        <f>A8+B9</f>
        <v>190</v>
      </c>
      <c r="B9" s="105">
        <v>10</v>
      </c>
      <c r="C9" s="110" t="s">
        <v>202</v>
      </c>
      <c r="D9" s="115"/>
      <c r="E9" s="111" t="s">
        <v>198</v>
      </c>
      <c r="F9" s="105">
        <v>3.3</v>
      </c>
      <c r="G9" s="105"/>
    </row>
    <row r="10" spans="1:8" s="10" customFormat="1">
      <c r="A10" s="106">
        <f>A9+B10</f>
        <v>195</v>
      </c>
      <c r="B10" s="106">
        <v>5</v>
      </c>
      <c r="C10" s="117" t="s">
        <v>187</v>
      </c>
      <c r="D10" s="119">
        <f>B10+B11</f>
        <v>12</v>
      </c>
      <c r="E10" s="118" t="s">
        <v>109</v>
      </c>
      <c r="F10" s="107"/>
      <c r="G10" s="107"/>
    </row>
    <row r="11" spans="1:8" s="10" customFormat="1">
      <c r="A11" s="106">
        <f>A10+B11</f>
        <v>202</v>
      </c>
      <c r="B11" s="106">
        <v>7</v>
      </c>
      <c r="C11" s="117" t="s">
        <v>187</v>
      </c>
      <c r="D11" s="113"/>
      <c r="E11" s="118" t="s">
        <v>49</v>
      </c>
      <c r="F11" s="107"/>
      <c r="G11" s="107"/>
    </row>
    <row r="12" spans="1:8" ht="27">
      <c r="A12" s="13">
        <f>A11+B12</f>
        <v>205</v>
      </c>
      <c r="B12" s="105">
        <v>3</v>
      </c>
      <c r="C12" s="35" t="s">
        <v>588</v>
      </c>
      <c r="D12" s="116">
        <f t="shared" ref="D12:D28" si="0">B12</f>
        <v>3</v>
      </c>
      <c r="E12" s="105" t="s">
        <v>502</v>
      </c>
      <c r="F12" s="105">
        <v>2.5</v>
      </c>
      <c r="G12" s="105"/>
    </row>
    <row r="13" spans="1:8" ht="27">
      <c r="A13" s="40">
        <f t="shared" ref="A13:A28" si="1">A12+B13</f>
        <v>240</v>
      </c>
      <c r="B13" s="106">
        <v>35</v>
      </c>
      <c r="C13" s="106" t="s">
        <v>120</v>
      </c>
      <c r="D13" s="106">
        <f t="shared" si="0"/>
        <v>35</v>
      </c>
      <c r="E13" s="105" t="s">
        <v>339</v>
      </c>
      <c r="F13" s="105"/>
      <c r="G13" s="105"/>
    </row>
    <row r="14" spans="1:8" ht="40.5">
      <c r="A14" s="34">
        <f t="shared" si="1"/>
        <v>277</v>
      </c>
      <c r="B14" s="107">
        <v>37</v>
      </c>
      <c r="C14" s="13" t="s">
        <v>515</v>
      </c>
      <c r="D14" s="121">
        <f>B14</f>
        <v>37</v>
      </c>
      <c r="E14" s="105" t="s">
        <v>362</v>
      </c>
      <c r="F14" s="105">
        <v>4.8</v>
      </c>
      <c r="G14" s="105"/>
    </row>
    <row r="15" spans="1:8">
      <c r="A15" s="42">
        <f t="shared" si="1"/>
        <v>287</v>
      </c>
      <c r="B15" s="108">
        <v>10</v>
      </c>
      <c r="C15" s="120" t="s">
        <v>506</v>
      </c>
      <c r="D15" s="122">
        <f>B15+B16+B17</f>
        <v>26</v>
      </c>
      <c r="E15" s="111" t="s">
        <v>378</v>
      </c>
      <c r="F15" s="105"/>
      <c r="G15" s="105"/>
    </row>
    <row r="16" spans="1:8" ht="27">
      <c r="A16" s="42">
        <f t="shared" si="1"/>
        <v>290</v>
      </c>
      <c r="B16" s="108">
        <v>3</v>
      </c>
      <c r="C16" s="120" t="s">
        <v>506</v>
      </c>
      <c r="D16" s="123"/>
      <c r="E16" s="111" t="s">
        <v>498</v>
      </c>
      <c r="F16" s="105">
        <v>2.8</v>
      </c>
      <c r="G16" s="105"/>
    </row>
    <row r="17" spans="1:7">
      <c r="A17" s="42">
        <f t="shared" si="1"/>
        <v>303</v>
      </c>
      <c r="B17" s="108">
        <v>13</v>
      </c>
      <c r="C17" s="120" t="s">
        <v>506</v>
      </c>
      <c r="D17" s="124"/>
      <c r="E17" s="111" t="s">
        <v>378</v>
      </c>
      <c r="F17" s="105"/>
      <c r="G17" s="105"/>
    </row>
    <row r="18" spans="1:7" ht="40.5">
      <c r="A18" s="13">
        <f t="shared" si="1"/>
        <v>325</v>
      </c>
      <c r="B18" s="105">
        <v>22</v>
      </c>
      <c r="C18" s="13" t="s">
        <v>516</v>
      </c>
      <c r="D18" s="116">
        <f t="shared" si="0"/>
        <v>22</v>
      </c>
      <c r="E18" s="105" t="s">
        <v>446</v>
      </c>
      <c r="F18" s="105">
        <v>3.8</v>
      </c>
      <c r="G18" s="35" t="s">
        <v>628</v>
      </c>
    </row>
    <row r="19" spans="1:7" ht="27">
      <c r="A19" s="40">
        <f t="shared" si="1"/>
        <v>337</v>
      </c>
      <c r="B19" s="106">
        <v>12</v>
      </c>
      <c r="C19" s="106" t="s">
        <v>120</v>
      </c>
      <c r="D19" s="106">
        <f t="shared" si="0"/>
        <v>12</v>
      </c>
      <c r="E19" s="105" t="s">
        <v>499</v>
      </c>
      <c r="F19" s="105"/>
      <c r="G19" s="105"/>
    </row>
    <row r="20" spans="1:7" ht="54">
      <c r="A20" s="13">
        <f t="shared" si="1"/>
        <v>378</v>
      </c>
      <c r="B20" s="105">
        <v>41</v>
      </c>
      <c r="C20" s="13" t="s">
        <v>518</v>
      </c>
      <c r="D20" s="105">
        <f t="shared" si="0"/>
        <v>41</v>
      </c>
      <c r="E20" s="105" t="s">
        <v>399</v>
      </c>
      <c r="F20" s="105">
        <v>8.1999999999999993</v>
      </c>
      <c r="G20" s="105" t="s">
        <v>1</v>
      </c>
    </row>
    <row r="21" spans="1:7">
      <c r="A21" s="40">
        <f t="shared" si="1"/>
        <v>380</v>
      </c>
      <c r="B21" s="106">
        <v>2</v>
      </c>
      <c r="C21" s="106" t="s">
        <v>222</v>
      </c>
      <c r="D21" s="106">
        <f t="shared" si="0"/>
        <v>2</v>
      </c>
      <c r="E21" s="105" t="s">
        <v>472</v>
      </c>
      <c r="F21" s="105"/>
      <c r="G21" s="105"/>
    </row>
    <row r="22" spans="1:7" ht="27">
      <c r="A22" s="13">
        <f t="shared" si="1"/>
        <v>392</v>
      </c>
      <c r="B22" s="105">
        <v>12</v>
      </c>
      <c r="C22" s="35" t="s">
        <v>630</v>
      </c>
      <c r="D22" s="105">
        <f t="shared" si="0"/>
        <v>12</v>
      </c>
      <c r="E22" s="105" t="s">
        <v>358</v>
      </c>
      <c r="F22" s="105">
        <v>4.0999999999999996</v>
      </c>
      <c r="G22" s="105" t="s">
        <v>2</v>
      </c>
    </row>
    <row r="23" spans="1:7" ht="27">
      <c r="A23" s="40">
        <f t="shared" si="1"/>
        <v>408</v>
      </c>
      <c r="B23" s="106">
        <v>16</v>
      </c>
      <c r="C23" s="106" t="s">
        <v>120</v>
      </c>
      <c r="D23" s="106">
        <f t="shared" si="0"/>
        <v>16</v>
      </c>
      <c r="E23" s="105" t="s">
        <v>35</v>
      </c>
      <c r="F23" s="105"/>
      <c r="G23" s="105"/>
    </row>
    <row r="24" spans="1:7" ht="27">
      <c r="A24" s="13">
        <f t="shared" si="1"/>
        <v>418</v>
      </c>
      <c r="B24" s="105">
        <v>10</v>
      </c>
      <c r="C24" s="35" t="s">
        <v>631</v>
      </c>
      <c r="D24" s="105">
        <f t="shared" si="0"/>
        <v>10</v>
      </c>
      <c r="E24" s="105" t="s">
        <v>132</v>
      </c>
      <c r="F24" s="105">
        <v>3.5</v>
      </c>
      <c r="G24" s="105" t="s">
        <v>3</v>
      </c>
    </row>
    <row r="25" spans="1:7" ht="27">
      <c r="A25" s="40">
        <f t="shared" si="1"/>
        <v>429</v>
      </c>
      <c r="B25" s="106">
        <v>11</v>
      </c>
      <c r="C25" s="106" t="s">
        <v>120</v>
      </c>
      <c r="D25" s="106">
        <f t="shared" si="0"/>
        <v>11</v>
      </c>
      <c r="E25" s="105" t="s">
        <v>137</v>
      </c>
      <c r="F25" s="105"/>
      <c r="G25" s="105"/>
    </row>
    <row r="26" spans="1:7" ht="27">
      <c r="A26" s="13">
        <f t="shared" si="1"/>
        <v>433</v>
      </c>
      <c r="B26" s="105">
        <v>4</v>
      </c>
      <c r="C26" s="35" t="s">
        <v>632</v>
      </c>
      <c r="D26" s="105">
        <f t="shared" si="0"/>
        <v>4</v>
      </c>
      <c r="E26" s="105" t="s">
        <v>92</v>
      </c>
      <c r="F26" s="105">
        <v>2.6</v>
      </c>
      <c r="G26" s="105" t="s">
        <v>4</v>
      </c>
    </row>
    <row r="27" spans="1:7" ht="27">
      <c r="A27" s="40">
        <f t="shared" si="1"/>
        <v>439</v>
      </c>
      <c r="B27" s="106">
        <v>6</v>
      </c>
      <c r="C27" s="106" t="s">
        <v>120</v>
      </c>
      <c r="D27" s="106">
        <f t="shared" si="0"/>
        <v>6</v>
      </c>
      <c r="E27" s="105" t="s">
        <v>36</v>
      </c>
      <c r="F27" s="105"/>
      <c r="G27" s="105"/>
    </row>
    <row r="28" spans="1:7" ht="27">
      <c r="A28" s="13">
        <f t="shared" si="1"/>
        <v>442</v>
      </c>
      <c r="B28" s="105">
        <v>3</v>
      </c>
      <c r="C28" s="35" t="s">
        <v>633</v>
      </c>
      <c r="D28" s="105">
        <f t="shared" si="0"/>
        <v>3</v>
      </c>
      <c r="E28" s="105" t="s">
        <v>92</v>
      </c>
      <c r="F28" s="105">
        <v>2</v>
      </c>
      <c r="G28" s="105" t="s">
        <v>125</v>
      </c>
    </row>
    <row r="29" spans="1:7">
      <c r="A29" s="109"/>
      <c r="B29" s="109" t="s">
        <v>37</v>
      </c>
      <c r="C29" s="37" t="s">
        <v>257</v>
      </c>
      <c r="D29" s="109"/>
      <c r="E29" s="105" t="s">
        <v>30</v>
      </c>
      <c r="F29" s="105"/>
      <c r="G29" s="105"/>
    </row>
  </sheetData>
  <phoneticPr fontId="3"/>
  <pageMargins left="0.70000000000000007" right="0.70000000000000007" top="0.75000000000000011" bottom="0.75000000000000011" header="0.51" footer="0.51"/>
  <pageSetup paperSize="9" scale="65" orientation="portrait" horizontalDpi="4294967292" verticalDpi="4294967292"/>
  <extLst>
    <ext xmlns:mx="http://schemas.microsoft.com/office/mac/excel/2008/main" uri="{64002731-A6B0-56B0-2670-7721B7C09600}">
      <mx:PLV Mode="0" OnePage="0" WScale="0"/>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workbookViewId="0">
      <selection activeCell="H29" sqref="H29"/>
    </sheetView>
  </sheetViews>
  <sheetFormatPr defaultColWidth="8.125" defaultRowHeight="13.5"/>
  <cols>
    <col min="1" max="2" width="8.125" style="11" customWidth="1"/>
    <col min="3" max="3" width="15.5" style="11" customWidth="1"/>
    <col min="4" max="4" width="9.375" style="11" customWidth="1"/>
    <col min="5" max="5" width="46.5" style="11" customWidth="1"/>
    <col min="6" max="6" width="9.5" style="11" customWidth="1"/>
    <col min="7" max="16384" width="8.125" style="11"/>
  </cols>
  <sheetData>
    <row r="1" spans="1:7" s="9" customFormat="1" ht="21" customHeight="1">
      <c r="A1" s="22"/>
      <c r="B1" s="22"/>
      <c r="C1" s="23" t="s">
        <v>507</v>
      </c>
      <c r="D1" s="23" t="s">
        <v>526</v>
      </c>
      <c r="E1" s="23" t="s">
        <v>527</v>
      </c>
      <c r="F1" s="24"/>
      <c r="G1" s="22"/>
    </row>
    <row r="2" spans="1:7" s="9" customFormat="1" ht="21" customHeight="1">
      <c r="A2" s="22"/>
      <c r="B2" s="22"/>
      <c r="C2" s="25" t="s">
        <v>636</v>
      </c>
      <c r="D2" s="25" t="s">
        <v>508</v>
      </c>
      <c r="E2" s="26">
        <v>35.33896</v>
      </c>
      <c r="F2" s="24"/>
      <c r="G2" s="22"/>
    </row>
    <row r="3" spans="1:7" s="9" customFormat="1" ht="21" customHeight="1">
      <c r="A3" s="22"/>
      <c r="B3" s="22"/>
      <c r="C3" s="27" t="s">
        <v>635</v>
      </c>
      <c r="D3" s="27" t="s">
        <v>613</v>
      </c>
      <c r="E3" s="28">
        <v>138.84863000000001</v>
      </c>
      <c r="F3" s="24"/>
      <c r="G3" s="22"/>
    </row>
    <row r="4" spans="1:7" s="9" customFormat="1" ht="27">
      <c r="A4" s="22"/>
      <c r="B4" s="22"/>
      <c r="C4" s="29"/>
      <c r="D4" s="29"/>
      <c r="E4" s="29" t="s">
        <v>634</v>
      </c>
      <c r="F4" s="2" t="s">
        <v>677</v>
      </c>
      <c r="G4" s="22"/>
    </row>
    <row r="5" spans="1:7" s="9" customFormat="1" ht="27">
      <c r="A5" s="90" t="s">
        <v>564</v>
      </c>
      <c r="B5" s="90" t="s">
        <v>565</v>
      </c>
      <c r="C5" s="90" t="s">
        <v>206</v>
      </c>
      <c r="D5" s="112" t="s">
        <v>567</v>
      </c>
      <c r="E5" s="90" t="s">
        <v>158</v>
      </c>
      <c r="F5" s="91" t="s">
        <v>566</v>
      </c>
      <c r="G5" s="90" t="s">
        <v>123</v>
      </c>
    </row>
    <row r="6" spans="1:7" ht="27">
      <c r="A6" s="125">
        <f>B6</f>
        <v>63</v>
      </c>
      <c r="B6" s="125">
        <v>63</v>
      </c>
      <c r="C6" s="127" t="s">
        <v>126</v>
      </c>
      <c r="D6" s="129">
        <f>B6+B7+B8+B9</f>
        <v>129</v>
      </c>
      <c r="E6" s="111" t="s">
        <v>108</v>
      </c>
      <c r="F6" s="125">
        <v>3</v>
      </c>
      <c r="G6" s="125"/>
    </row>
    <row r="7" spans="1:7" ht="27">
      <c r="A7" s="125">
        <f>A6+B7</f>
        <v>108</v>
      </c>
      <c r="B7" s="125">
        <v>45</v>
      </c>
      <c r="C7" s="127" t="s">
        <v>126</v>
      </c>
      <c r="D7" s="130"/>
      <c r="E7" s="111" t="s">
        <v>131</v>
      </c>
      <c r="F7" s="125">
        <v>2.8</v>
      </c>
      <c r="G7" s="125"/>
    </row>
    <row r="8" spans="1:7" ht="27">
      <c r="A8" s="125">
        <f t="shared" ref="A8:A14" si="0">A7+B8</f>
        <v>121</v>
      </c>
      <c r="B8" s="125">
        <v>13</v>
      </c>
      <c r="C8" s="127" t="s">
        <v>126</v>
      </c>
      <c r="D8" s="130"/>
      <c r="E8" s="111" t="s">
        <v>200</v>
      </c>
      <c r="F8" s="125">
        <v>5</v>
      </c>
      <c r="G8" s="125"/>
    </row>
    <row r="9" spans="1:7">
      <c r="A9" s="125">
        <f t="shared" si="0"/>
        <v>129</v>
      </c>
      <c r="B9" s="125">
        <v>8</v>
      </c>
      <c r="C9" s="127" t="s">
        <v>126</v>
      </c>
      <c r="D9" s="130"/>
      <c r="E9" s="111" t="s">
        <v>198</v>
      </c>
      <c r="F9" s="125">
        <v>6</v>
      </c>
      <c r="G9" s="125"/>
    </row>
    <row r="10" spans="1:7">
      <c r="A10" s="126">
        <f t="shared" si="0"/>
        <v>134</v>
      </c>
      <c r="B10" s="126">
        <v>5</v>
      </c>
      <c r="C10" s="117" t="s">
        <v>187</v>
      </c>
      <c r="D10" s="133">
        <f>B10+B11</f>
        <v>18</v>
      </c>
      <c r="E10" s="132" t="s">
        <v>162</v>
      </c>
      <c r="F10" s="125"/>
      <c r="G10" s="125"/>
    </row>
    <row r="11" spans="1:7">
      <c r="A11" s="126">
        <f t="shared" si="0"/>
        <v>147</v>
      </c>
      <c r="B11" s="126">
        <v>13</v>
      </c>
      <c r="C11" s="117" t="s">
        <v>187</v>
      </c>
      <c r="D11" s="128"/>
      <c r="E11" s="132" t="s">
        <v>163</v>
      </c>
      <c r="F11" s="125"/>
      <c r="G11" s="125"/>
    </row>
    <row r="12" spans="1:7">
      <c r="A12" s="125">
        <f t="shared" si="0"/>
        <v>151</v>
      </c>
      <c r="B12" s="125">
        <v>4</v>
      </c>
      <c r="C12" s="35" t="s">
        <v>523</v>
      </c>
      <c r="D12" s="131">
        <f>B12</f>
        <v>4</v>
      </c>
      <c r="E12" s="125" t="s">
        <v>164</v>
      </c>
      <c r="F12" s="125">
        <v>3</v>
      </c>
      <c r="G12" s="125"/>
    </row>
    <row r="13" spans="1:7">
      <c r="A13" s="126">
        <f t="shared" si="0"/>
        <v>161</v>
      </c>
      <c r="B13" s="126">
        <v>10</v>
      </c>
      <c r="C13" s="106" t="s">
        <v>187</v>
      </c>
      <c r="D13" s="126">
        <f>B13</f>
        <v>10</v>
      </c>
      <c r="E13" s="125" t="s">
        <v>146</v>
      </c>
      <c r="F13" s="125"/>
      <c r="G13" s="125"/>
    </row>
    <row r="14" spans="1:7">
      <c r="A14" s="125">
        <f t="shared" si="0"/>
        <v>170</v>
      </c>
      <c r="B14" s="125">
        <v>9</v>
      </c>
      <c r="C14" s="35" t="s">
        <v>514</v>
      </c>
      <c r="D14" s="125">
        <f>B14</f>
        <v>9</v>
      </c>
      <c r="E14" s="125" t="s">
        <v>147</v>
      </c>
      <c r="F14" s="125">
        <v>2.6</v>
      </c>
      <c r="G14" s="125"/>
    </row>
    <row r="15" spans="1:7">
      <c r="A15" s="126"/>
      <c r="B15" s="126"/>
      <c r="C15" s="106" t="s">
        <v>187</v>
      </c>
      <c r="D15" s="126"/>
      <c r="E15" s="125" t="s">
        <v>146</v>
      </c>
      <c r="F15" s="125"/>
      <c r="G15" s="125"/>
    </row>
  </sheetData>
  <phoneticPr fontId="3"/>
  <pageMargins left="0.70000000000000007" right="0.70000000000000007" top="0.75000000000000011" bottom="0.75000000000000011" header="0.51" footer="0.51"/>
  <pageSetup paperSize="9" scale="65" orientation="portrait" horizontalDpi="4294967292" verticalDpi="4294967292"/>
  <extLst>
    <ext xmlns:mx="http://schemas.microsoft.com/office/mac/excel/2008/main" uri="{64002731-A6B0-56B0-2670-7721B7C09600}">
      <mx:PLV Mode="0" OnePage="0" WScale="0"/>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workbookViewId="0">
      <selection activeCell="E33" sqref="E33"/>
    </sheetView>
  </sheetViews>
  <sheetFormatPr defaultColWidth="12.625" defaultRowHeight="13.5"/>
  <cols>
    <col min="1" max="1" width="8.375" style="11" customWidth="1"/>
    <col min="2" max="2" width="7.375" style="11" customWidth="1"/>
    <col min="3" max="3" width="16.625" style="11" customWidth="1"/>
    <col min="4" max="4" width="9.625" style="11" customWidth="1"/>
    <col min="5" max="5" width="46" style="11" customWidth="1"/>
    <col min="6" max="6" width="8.5" style="11" customWidth="1"/>
    <col min="7" max="16384" width="12.625" style="11"/>
  </cols>
  <sheetData>
    <row r="1" spans="1:7" s="9" customFormat="1" ht="21" customHeight="1">
      <c r="A1" s="22"/>
      <c r="B1" s="22"/>
      <c r="C1" s="23" t="s">
        <v>507</v>
      </c>
      <c r="D1" s="23" t="s">
        <v>526</v>
      </c>
      <c r="E1" s="23" t="s">
        <v>527</v>
      </c>
      <c r="F1" s="24"/>
      <c r="G1" s="22"/>
    </row>
    <row r="2" spans="1:7" s="9" customFormat="1" ht="21" customHeight="1">
      <c r="A2" s="22"/>
      <c r="B2" s="22"/>
      <c r="C2" s="25" t="s">
        <v>639</v>
      </c>
      <c r="D2" s="25" t="s">
        <v>508</v>
      </c>
      <c r="E2" s="26">
        <v>35.337609999999998</v>
      </c>
      <c r="F2" s="24"/>
      <c r="G2" s="22"/>
    </row>
    <row r="3" spans="1:7" s="9" customFormat="1" ht="21" customHeight="1">
      <c r="A3" s="22"/>
      <c r="B3" s="22"/>
      <c r="C3" s="27" t="s">
        <v>637</v>
      </c>
      <c r="D3" s="27" t="s">
        <v>613</v>
      </c>
      <c r="E3" s="28">
        <v>138.83270999999999</v>
      </c>
      <c r="F3" s="24"/>
      <c r="G3" s="22"/>
    </row>
    <row r="4" spans="1:7" s="9" customFormat="1" ht="27">
      <c r="A4" s="22"/>
      <c r="B4" s="22"/>
      <c r="C4" s="29"/>
      <c r="D4" s="29"/>
      <c r="E4" s="29" t="s">
        <v>634</v>
      </c>
      <c r="F4" s="2" t="s">
        <v>677</v>
      </c>
      <c r="G4" s="22"/>
    </row>
    <row r="5" spans="1:7" s="9" customFormat="1" ht="27">
      <c r="A5" s="90" t="s">
        <v>564</v>
      </c>
      <c r="B5" s="90" t="s">
        <v>565</v>
      </c>
      <c r="C5" s="90" t="s">
        <v>206</v>
      </c>
      <c r="D5" s="112" t="s">
        <v>567</v>
      </c>
      <c r="E5" s="90" t="s">
        <v>158</v>
      </c>
      <c r="F5" s="91" t="s">
        <v>566</v>
      </c>
      <c r="G5" s="90" t="s">
        <v>123</v>
      </c>
    </row>
    <row r="6" spans="1:7">
      <c r="A6" s="125">
        <f>B6</f>
        <v>140</v>
      </c>
      <c r="B6" s="125">
        <v>140</v>
      </c>
      <c r="C6" s="127" t="s">
        <v>126</v>
      </c>
      <c r="D6" s="129">
        <f>B6+B7+B8</f>
        <v>169</v>
      </c>
      <c r="E6" s="132" t="s">
        <v>190</v>
      </c>
      <c r="F6" s="125">
        <v>2.5</v>
      </c>
      <c r="G6" s="125"/>
    </row>
    <row r="7" spans="1:7" ht="27">
      <c r="A7" s="125">
        <f>A6+B7</f>
        <v>157</v>
      </c>
      <c r="B7" s="125">
        <v>17</v>
      </c>
      <c r="C7" s="127" t="s">
        <v>126</v>
      </c>
      <c r="D7" s="130"/>
      <c r="E7" s="111" t="s">
        <v>200</v>
      </c>
      <c r="F7" s="125">
        <v>8</v>
      </c>
      <c r="G7" s="125"/>
    </row>
    <row r="8" spans="1:7">
      <c r="A8" s="125">
        <f t="shared" ref="A8:A15" si="0">A7+B8</f>
        <v>169</v>
      </c>
      <c r="B8" s="125">
        <v>12</v>
      </c>
      <c r="C8" s="127" t="s">
        <v>126</v>
      </c>
      <c r="D8" s="130"/>
      <c r="E8" s="111" t="s">
        <v>198</v>
      </c>
      <c r="F8" s="125">
        <v>6</v>
      </c>
      <c r="G8" s="125"/>
    </row>
    <row r="9" spans="1:7">
      <c r="A9" s="126">
        <f t="shared" si="0"/>
        <v>175</v>
      </c>
      <c r="B9" s="126">
        <v>6</v>
      </c>
      <c r="C9" s="117" t="s">
        <v>187</v>
      </c>
      <c r="D9" s="133">
        <f>B9+B10</f>
        <v>18</v>
      </c>
      <c r="E9" s="132" t="s">
        <v>162</v>
      </c>
      <c r="F9" s="125"/>
      <c r="G9" s="125"/>
    </row>
    <row r="10" spans="1:7">
      <c r="A10" s="126">
        <f t="shared" si="0"/>
        <v>187</v>
      </c>
      <c r="B10" s="126">
        <v>12</v>
      </c>
      <c r="C10" s="117" t="s">
        <v>187</v>
      </c>
      <c r="D10" s="128"/>
      <c r="E10" s="132" t="s">
        <v>148</v>
      </c>
      <c r="F10" s="125"/>
      <c r="G10" s="125"/>
    </row>
    <row r="11" spans="1:7">
      <c r="A11" s="125">
        <f t="shared" si="0"/>
        <v>193</v>
      </c>
      <c r="B11" s="125">
        <v>6</v>
      </c>
      <c r="C11" s="35" t="s">
        <v>523</v>
      </c>
      <c r="D11" s="131">
        <f>B11</f>
        <v>6</v>
      </c>
      <c r="E11" s="125" t="s">
        <v>149</v>
      </c>
      <c r="F11" s="125">
        <v>3.2</v>
      </c>
      <c r="G11" s="125"/>
    </row>
    <row r="12" spans="1:7">
      <c r="A12" s="126">
        <f t="shared" si="0"/>
        <v>207</v>
      </c>
      <c r="B12" s="126">
        <v>14</v>
      </c>
      <c r="C12" s="106" t="s">
        <v>187</v>
      </c>
      <c r="D12" s="126">
        <f>B12</f>
        <v>14</v>
      </c>
      <c r="E12" s="125" t="s">
        <v>150</v>
      </c>
      <c r="F12" s="125"/>
      <c r="G12" s="125"/>
    </row>
    <row r="13" spans="1:7" ht="27">
      <c r="A13" s="125">
        <f t="shared" si="0"/>
        <v>228</v>
      </c>
      <c r="B13" s="125">
        <v>21</v>
      </c>
      <c r="C13" s="35" t="s">
        <v>514</v>
      </c>
      <c r="D13" s="125">
        <f>B13</f>
        <v>21</v>
      </c>
      <c r="E13" s="125" t="s">
        <v>31</v>
      </c>
      <c r="F13" s="125">
        <v>7.6</v>
      </c>
      <c r="G13" s="125"/>
    </row>
    <row r="14" spans="1:7">
      <c r="A14" s="126">
        <f t="shared" si="0"/>
        <v>234</v>
      </c>
      <c r="B14" s="126">
        <v>6</v>
      </c>
      <c r="C14" s="106" t="s">
        <v>187</v>
      </c>
      <c r="D14" s="133">
        <f>B14</f>
        <v>6</v>
      </c>
      <c r="E14" s="125" t="s">
        <v>63</v>
      </c>
      <c r="F14" s="125"/>
      <c r="G14" s="125"/>
    </row>
    <row r="15" spans="1:7">
      <c r="A15" s="134">
        <f t="shared" si="0"/>
        <v>304</v>
      </c>
      <c r="B15" s="134">
        <v>70</v>
      </c>
      <c r="C15" s="135" t="s">
        <v>638</v>
      </c>
      <c r="D15" s="136"/>
      <c r="E15" s="132" t="s">
        <v>58</v>
      </c>
      <c r="F15" s="125"/>
      <c r="G15" s="125"/>
    </row>
    <row r="16" spans="1:7">
      <c r="A16" s="134"/>
      <c r="B16" s="134"/>
      <c r="C16" s="135" t="s">
        <v>638</v>
      </c>
      <c r="D16" s="137"/>
      <c r="E16" s="132" t="s">
        <v>688</v>
      </c>
      <c r="F16" s="125"/>
      <c r="G16" s="125"/>
    </row>
  </sheetData>
  <phoneticPr fontId="3"/>
  <pageMargins left="0.70000000000000007" right="0.70000000000000007" top="0.75000000000000011" bottom="0.75000000000000011" header="0.51" footer="0.51"/>
  <pageSetup paperSize="9" scale="65" orientation="portrait" horizontalDpi="4294967292" verticalDpi="429496729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workbookViewId="0">
      <selection activeCell="E35" sqref="E35"/>
    </sheetView>
  </sheetViews>
  <sheetFormatPr defaultColWidth="9" defaultRowHeight="13.5"/>
  <cols>
    <col min="1" max="1" width="6.5" style="1" customWidth="1"/>
    <col min="2" max="2" width="6.625" style="1" customWidth="1"/>
    <col min="3" max="3" width="16.625" style="1" customWidth="1"/>
    <col min="4" max="4" width="9" style="1" customWidth="1"/>
    <col min="5" max="5" width="47.375" style="1" customWidth="1"/>
    <col min="6" max="6" width="8.625" style="1" customWidth="1"/>
    <col min="7" max="7" width="8" style="1" customWidth="1"/>
    <col min="8" max="16384" width="9" style="1"/>
  </cols>
  <sheetData>
    <row r="1" spans="1:7">
      <c r="C1" s="16" t="s">
        <v>507</v>
      </c>
      <c r="D1" s="16" t="s">
        <v>526</v>
      </c>
      <c r="E1" s="16" t="s">
        <v>527</v>
      </c>
      <c r="F1" s="2"/>
    </row>
    <row r="2" spans="1:7">
      <c r="C2" s="17" t="s">
        <v>538</v>
      </c>
      <c r="D2" s="17" t="s">
        <v>508</v>
      </c>
      <c r="E2" s="17">
        <v>35.318559999999998</v>
      </c>
      <c r="F2" s="2"/>
    </row>
    <row r="3" spans="1:7">
      <c r="C3" s="18" t="s">
        <v>562</v>
      </c>
      <c r="D3" s="18" t="s">
        <v>532</v>
      </c>
      <c r="E3" s="18">
        <v>138.88799</v>
      </c>
      <c r="F3" s="2"/>
    </row>
    <row r="4" spans="1:7" ht="27">
      <c r="E4" s="1" t="s">
        <v>534</v>
      </c>
      <c r="F4" s="2" t="s">
        <v>677</v>
      </c>
    </row>
    <row r="5" spans="1:7" ht="27">
      <c r="A5" s="37" t="s">
        <v>564</v>
      </c>
      <c r="B5" s="37" t="s">
        <v>565</v>
      </c>
      <c r="C5" s="37" t="s">
        <v>206</v>
      </c>
      <c r="D5" s="37" t="s">
        <v>567</v>
      </c>
      <c r="E5" s="37" t="s">
        <v>158</v>
      </c>
      <c r="F5" s="38" t="s">
        <v>566</v>
      </c>
      <c r="G5" s="37" t="s">
        <v>209</v>
      </c>
    </row>
    <row r="6" spans="1:7">
      <c r="A6" s="40">
        <f>B6</f>
        <v>2</v>
      </c>
      <c r="B6" s="40">
        <v>2</v>
      </c>
      <c r="C6" s="40" t="s">
        <v>349</v>
      </c>
      <c r="D6" s="40">
        <f>B6</f>
        <v>2</v>
      </c>
      <c r="E6" s="13"/>
      <c r="F6" s="13"/>
      <c r="G6" s="13"/>
    </row>
    <row r="7" spans="1:7">
      <c r="A7" s="42">
        <f>A6+B7</f>
        <v>10</v>
      </c>
      <c r="B7" s="42">
        <v>8</v>
      </c>
      <c r="C7" s="42" t="s">
        <v>159</v>
      </c>
      <c r="D7" s="59">
        <f>B7</f>
        <v>8</v>
      </c>
      <c r="E7" s="13" t="s">
        <v>384</v>
      </c>
      <c r="F7" s="13">
        <v>4.5</v>
      </c>
      <c r="G7" s="13"/>
    </row>
    <row r="8" spans="1:7" ht="27">
      <c r="A8" s="13">
        <f t="shared" ref="A8:A25" si="0">A7+B8</f>
        <v>25</v>
      </c>
      <c r="B8" s="13">
        <v>15</v>
      </c>
      <c r="C8" s="49" t="s">
        <v>535</v>
      </c>
      <c r="D8" s="53">
        <f>B8+B9+B10+B11</f>
        <v>62</v>
      </c>
      <c r="E8" s="50" t="s">
        <v>389</v>
      </c>
      <c r="F8" s="13">
        <v>1.1000000000000001</v>
      </c>
      <c r="G8" s="13"/>
    </row>
    <row r="9" spans="1:7" ht="27">
      <c r="A9" s="13">
        <f t="shared" si="0"/>
        <v>34</v>
      </c>
      <c r="B9" s="13">
        <v>9</v>
      </c>
      <c r="C9" s="49" t="s">
        <v>536</v>
      </c>
      <c r="D9" s="54"/>
      <c r="E9" s="50" t="s">
        <v>390</v>
      </c>
      <c r="F9" s="13">
        <v>1.7</v>
      </c>
      <c r="G9" s="13"/>
    </row>
    <row r="10" spans="1:7" ht="27">
      <c r="A10" s="13">
        <f t="shared" si="0"/>
        <v>68</v>
      </c>
      <c r="B10" s="13">
        <v>34</v>
      </c>
      <c r="C10" s="49" t="s">
        <v>530</v>
      </c>
      <c r="D10" s="54"/>
      <c r="E10" s="50" t="s">
        <v>357</v>
      </c>
      <c r="F10" s="13">
        <v>2.7</v>
      </c>
      <c r="G10" s="13"/>
    </row>
    <row r="11" spans="1:7" ht="27">
      <c r="A11" s="13">
        <f t="shared" si="0"/>
        <v>72</v>
      </c>
      <c r="B11" s="13">
        <v>4</v>
      </c>
      <c r="C11" s="49" t="s">
        <v>537</v>
      </c>
      <c r="D11" s="55"/>
      <c r="E11" s="50" t="s">
        <v>354</v>
      </c>
      <c r="F11" s="13">
        <v>3.5</v>
      </c>
      <c r="G11" s="13"/>
    </row>
    <row r="12" spans="1:7">
      <c r="A12" s="40">
        <f t="shared" si="0"/>
        <v>90</v>
      </c>
      <c r="B12" s="40">
        <v>18</v>
      </c>
      <c r="C12" s="40" t="s">
        <v>349</v>
      </c>
      <c r="D12" s="52">
        <f>B12</f>
        <v>18</v>
      </c>
      <c r="E12" s="13" t="s">
        <v>217</v>
      </c>
      <c r="F12" s="13"/>
      <c r="G12" s="13"/>
    </row>
    <row r="13" spans="1:7" ht="27">
      <c r="A13" s="40">
        <f t="shared" si="0"/>
        <v>102</v>
      </c>
      <c r="B13" s="40">
        <v>12</v>
      </c>
      <c r="C13" s="40" t="s">
        <v>268</v>
      </c>
      <c r="D13" s="40">
        <f>B13</f>
        <v>12</v>
      </c>
      <c r="E13" s="13" t="s">
        <v>221</v>
      </c>
      <c r="F13" s="13"/>
      <c r="G13" s="13"/>
    </row>
    <row r="14" spans="1:7" ht="27">
      <c r="A14" s="13">
        <f t="shared" si="0"/>
        <v>109</v>
      </c>
      <c r="B14" s="13">
        <v>7</v>
      </c>
      <c r="C14" s="35" t="s">
        <v>514</v>
      </c>
      <c r="D14" s="13">
        <f t="shared" ref="D14:D19" si="1">B14</f>
        <v>7</v>
      </c>
      <c r="E14" s="13" t="s">
        <v>248</v>
      </c>
      <c r="F14" s="13">
        <v>1.8</v>
      </c>
      <c r="G14" s="13"/>
    </row>
    <row r="15" spans="1:7" ht="27">
      <c r="A15" s="40">
        <f t="shared" si="0"/>
        <v>125</v>
      </c>
      <c r="B15" s="40">
        <v>16</v>
      </c>
      <c r="C15" s="40" t="s">
        <v>268</v>
      </c>
      <c r="D15" s="40">
        <f t="shared" si="1"/>
        <v>16</v>
      </c>
      <c r="E15" s="13" t="s">
        <v>161</v>
      </c>
      <c r="F15" s="13"/>
      <c r="G15" s="13"/>
    </row>
    <row r="16" spans="1:7" ht="27">
      <c r="A16" s="13">
        <f t="shared" si="0"/>
        <v>154</v>
      </c>
      <c r="B16" s="13">
        <v>29</v>
      </c>
      <c r="C16" s="13" t="s">
        <v>515</v>
      </c>
      <c r="D16" s="13">
        <f t="shared" si="1"/>
        <v>29</v>
      </c>
      <c r="E16" s="13" t="s">
        <v>315</v>
      </c>
      <c r="F16" s="13">
        <v>2.2000000000000002</v>
      </c>
      <c r="G16" s="13"/>
    </row>
    <row r="17" spans="1:7" ht="27">
      <c r="A17" s="40">
        <f t="shared" si="0"/>
        <v>173</v>
      </c>
      <c r="B17" s="40">
        <v>19</v>
      </c>
      <c r="C17" s="40" t="s">
        <v>268</v>
      </c>
      <c r="D17" s="40">
        <f t="shared" si="1"/>
        <v>19</v>
      </c>
      <c r="E17" s="13" t="s">
        <v>366</v>
      </c>
      <c r="F17" s="13"/>
      <c r="G17" s="13"/>
    </row>
    <row r="18" spans="1:7" ht="27">
      <c r="A18" s="13">
        <f t="shared" si="0"/>
        <v>190</v>
      </c>
      <c r="B18" s="13">
        <v>17</v>
      </c>
      <c r="C18" s="13" t="s">
        <v>516</v>
      </c>
      <c r="D18" s="13">
        <f t="shared" si="1"/>
        <v>17</v>
      </c>
      <c r="E18" s="13" t="s">
        <v>324</v>
      </c>
      <c r="F18" s="13">
        <v>3.2</v>
      </c>
      <c r="G18" s="13"/>
    </row>
    <row r="19" spans="1:7" ht="27">
      <c r="A19" s="40">
        <f t="shared" si="0"/>
        <v>204</v>
      </c>
      <c r="B19" s="40">
        <v>14</v>
      </c>
      <c r="C19" s="40" t="s">
        <v>268</v>
      </c>
      <c r="D19" s="57">
        <f t="shared" si="1"/>
        <v>14</v>
      </c>
      <c r="E19" s="13" t="s">
        <v>366</v>
      </c>
      <c r="F19" s="13"/>
      <c r="G19" s="13"/>
    </row>
    <row r="20" spans="1:7">
      <c r="A20" s="13">
        <f t="shared" si="0"/>
        <v>214</v>
      </c>
      <c r="B20" s="13">
        <v>10</v>
      </c>
      <c r="C20" s="49" t="s">
        <v>518</v>
      </c>
      <c r="D20" s="53">
        <f>B20+B21</f>
        <v>23</v>
      </c>
      <c r="E20" s="50" t="s">
        <v>316</v>
      </c>
      <c r="F20" s="13">
        <v>2.2000000000000002</v>
      </c>
      <c r="G20" s="13"/>
    </row>
    <row r="21" spans="1:7">
      <c r="A21" s="13">
        <f t="shared" si="0"/>
        <v>227</v>
      </c>
      <c r="B21" s="13">
        <v>13</v>
      </c>
      <c r="C21" s="49" t="s">
        <v>518</v>
      </c>
      <c r="D21" s="55"/>
      <c r="E21" s="50" t="s">
        <v>326</v>
      </c>
      <c r="F21" s="13">
        <v>4.2</v>
      </c>
      <c r="G21" s="13"/>
    </row>
    <row r="22" spans="1:7" ht="27">
      <c r="A22" s="40">
        <f t="shared" si="0"/>
        <v>231</v>
      </c>
      <c r="B22" s="40">
        <v>4</v>
      </c>
      <c r="C22" s="40" t="s">
        <v>268</v>
      </c>
      <c r="D22" s="52">
        <f>B22</f>
        <v>4</v>
      </c>
      <c r="E22" s="13" t="s">
        <v>325</v>
      </c>
      <c r="F22" s="13"/>
      <c r="G22" s="13"/>
    </row>
    <row r="23" spans="1:7">
      <c r="A23" s="13">
        <f t="shared" si="0"/>
        <v>238</v>
      </c>
      <c r="B23" s="13">
        <v>7</v>
      </c>
      <c r="C23" s="13" t="s">
        <v>133</v>
      </c>
      <c r="D23" s="13">
        <f>B23</f>
        <v>7</v>
      </c>
      <c r="E23" s="13" t="s">
        <v>408</v>
      </c>
      <c r="F23" s="13">
        <v>2.5</v>
      </c>
      <c r="G23" s="13"/>
    </row>
    <row r="24" spans="1:7" ht="27">
      <c r="A24" s="40">
        <f t="shared" si="0"/>
        <v>253</v>
      </c>
      <c r="B24" s="40">
        <v>15</v>
      </c>
      <c r="C24" s="40" t="s">
        <v>268</v>
      </c>
      <c r="D24" s="40">
        <f>B24</f>
        <v>15</v>
      </c>
      <c r="E24" s="13" t="s">
        <v>323</v>
      </c>
      <c r="F24" s="13"/>
      <c r="G24" s="13"/>
    </row>
    <row r="25" spans="1:7" ht="27">
      <c r="A25" s="37">
        <f t="shared" si="0"/>
        <v>273</v>
      </c>
      <c r="B25" s="37">
        <v>20</v>
      </c>
      <c r="C25" s="37" t="s">
        <v>257</v>
      </c>
      <c r="D25" s="37">
        <f>B25</f>
        <v>20</v>
      </c>
      <c r="E25" s="13" t="s">
        <v>331</v>
      </c>
      <c r="F25" s="13">
        <v>100</v>
      </c>
      <c r="G25" s="13"/>
    </row>
  </sheetData>
  <phoneticPr fontId="2"/>
  <pageMargins left="0.70000000000000007" right="0.70000000000000007" top="0.75000000000000011" bottom="0.75000000000000011" header="0.51" footer="0.51"/>
  <pageSetup paperSize="9" scale="65" orientation="portrait" horizontalDpi="4294967292" verticalDpi="4294967292"/>
  <extLst>
    <ext xmlns:mx="http://schemas.microsoft.com/office/mac/excel/2008/main" uri="{64002731-A6B0-56B0-2670-7721B7C09600}">
      <mx:PLV Mode="0" OnePage="0" WScale="0"/>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workbookViewId="0">
      <selection activeCell="K18" sqref="K18"/>
    </sheetView>
  </sheetViews>
  <sheetFormatPr defaultColWidth="12.625" defaultRowHeight="13.5"/>
  <cols>
    <col min="1" max="1" width="7.375" style="1" customWidth="1"/>
    <col min="2" max="2" width="6.875" style="1" customWidth="1"/>
    <col min="3" max="3" width="18.375" style="1" customWidth="1"/>
    <col min="4" max="4" width="9.5" style="1" customWidth="1"/>
    <col min="5" max="5" width="40.125" style="1" customWidth="1"/>
    <col min="6" max="6" width="8.875" style="1" customWidth="1"/>
    <col min="7" max="7" width="12" style="1" customWidth="1"/>
    <col min="8" max="8" width="19.625" style="1" customWidth="1"/>
    <col min="9" max="16384" width="12.625" style="1"/>
  </cols>
  <sheetData>
    <row r="1" spans="1:8" s="9" customFormat="1" ht="21" customHeight="1">
      <c r="A1" s="22"/>
      <c r="B1" s="22"/>
      <c r="C1" s="23" t="s">
        <v>507</v>
      </c>
      <c r="D1" s="23" t="s">
        <v>526</v>
      </c>
      <c r="E1" s="23" t="s">
        <v>527</v>
      </c>
      <c r="F1" s="24"/>
      <c r="G1" s="22"/>
      <c r="H1" s="22"/>
    </row>
    <row r="2" spans="1:8" s="9" customFormat="1" ht="21" customHeight="1">
      <c r="A2" s="22"/>
      <c r="B2" s="22"/>
      <c r="C2" s="25" t="s">
        <v>642</v>
      </c>
      <c r="D2" s="25" t="s">
        <v>508</v>
      </c>
      <c r="E2" s="26">
        <v>35.348149999999997</v>
      </c>
      <c r="F2" s="24"/>
      <c r="G2" s="22"/>
      <c r="H2" s="22"/>
    </row>
    <row r="3" spans="1:8" s="9" customFormat="1" ht="21" customHeight="1">
      <c r="A3" s="22"/>
      <c r="B3" s="22"/>
      <c r="C3" s="27" t="s">
        <v>640</v>
      </c>
      <c r="D3" s="27" t="s">
        <v>613</v>
      </c>
      <c r="E3" s="28">
        <v>138.83063000000001</v>
      </c>
      <c r="F3" s="24"/>
      <c r="G3" s="22"/>
      <c r="H3" s="22"/>
    </row>
    <row r="4" spans="1:8" s="9" customFormat="1" ht="27">
      <c r="A4" s="22"/>
      <c r="B4" s="22"/>
      <c r="C4" s="29"/>
      <c r="D4" s="29"/>
      <c r="E4" s="29" t="s">
        <v>641</v>
      </c>
      <c r="F4" s="2" t="s">
        <v>677</v>
      </c>
      <c r="G4" s="22"/>
      <c r="H4" s="22"/>
    </row>
    <row r="5" spans="1:8" s="9" customFormat="1" ht="27">
      <c r="A5" s="90" t="s">
        <v>564</v>
      </c>
      <c r="B5" s="90" t="s">
        <v>565</v>
      </c>
      <c r="C5" s="90" t="s">
        <v>206</v>
      </c>
      <c r="D5" s="112" t="s">
        <v>567</v>
      </c>
      <c r="E5" s="90" t="s">
        <v>158</v>
      </c>
      <c r="F5" s="91" t="s">
        <v>566</v>
      </c>
      <c r="G5" s="90" t="s">
        <v>123</v>
      </c>
      <c r="H5" s="92" t="s">
        <v>525</v>
      </c>
    </row>
    <row r="6" spans="1:8" ht="40.5">
      <c r="A6" s="13">
        <f>B6</f>
        <v>110</v>
      </c>
      <c r="B6" s="13">
        <v>110</v>
      </c>
      <c r="C6" s="49" t="s">
        <v>494</v>
      </c>
      <c r="D6" s="53">
        <f>B6+B7+B8+B9+B10+B11+B12+B13</f>
        <v>409</v>
      </c>
      <c r="E6" s="50" t="s">
        <v>421</v>
      </c>
      <c r="F6" s="13">
        <v>3.2</v>
      </c>
      <c r="G6" s="13"/>
      <c r="H6" s="13"/>
    </row>
    <row r="7" spans="1:8" ht="40.5">
      <c r="A7" s="13">
        <f>A6+B7</f>
        <v>170</v>
      </c>
      <c r="B7" s="13">
        <v>60</v>
      </c>
      <c r="C7" s="49" t="s">
        <v>494</v>
      </c>
      <c r="D7" s="54"/>
      <c r="E7" s="50" t="s">
        <v>465</v>
      </c>
      <c r="F7" s="13">
        <v>3.5</v>
      </c>
      <c r="G7" s="13"/>
      <c r="H7" s="13"/>
    </row>
    <row r="8" spans="1:8" ht="27">
      <c r="A8" s="13">
        <f t="shared" ref="A8:A60" si="0">A7+B8</f>
        <v>182</v>
      </c>
      <c r="B8" s="13">
        <v>12</v>
      </c>
      <c r="C8" s="49" t="s">
        <v>494</v>
      </c>
      <c r="D8" s="54"/>
      <c r="E8" s="50" t="s">
        <v>313</v>
      </c>
      <c r="F8" s="13"/>
      <c r="G8" s="13"/>
      <c r="H8" s="13"/>
    </row>
    <row r="9" spans="1:8" ht="40.5">
      <c r="A9" s="13">
        <f t="shared" si="0"/>
        <v>237</v>
      </c>
      <c r="B9" s="13">
        <v>55</v>
      </c>
      <c r="C9" s="49" t="s">
        <v>494</v>
      </c>
      <c r="D9" s="54"/>
      <c r="E9" s="50" t="s">
        <v>345</v>
      </c>
      <c r="F9" s="13">
        <v>3.8</v>
      </c>
      <c r="G9" s="13"/>
      <c r="H9" s="13"/>
    </row>
    <row r="10" spans="1:8" ht="40.5">
      <c r="A10" s="13">
        <f t="shared" si="0"/>
        <v>319</v>
      </c>
      <c r="B10" s="13">
        <v>82</v>
      </c>
      <c r="C10" s="49" t="s">
        <v>494</v>
      </c>
      <c r="D10" s="54"/>
      <c r="E10" s="50" t="s">
        <v>435</v>
      </c>
      <c r="F10" s="13">
        <v>3.7</v>
      </c>
      <c r="G10" s="13"/>
      <c r="H10" s="13"/>
    </row>
    <row r="11" spans="1:8" ht="40.5">
      <c r="A11" s="13">
        <f t="shared" si="0"/>
        <v>372</v>
      </c>
      <c r="B11" s="13">
        <v>53</v>
      </c>
      <c r="C11" s="49" t="s">
        <v>494</v>
      </c>
      <c r="D11" s="54"/>
      <c r="E11" s="50" t="s">
        <v>500</v>
      </c>
      <c r="F11" s="13">
        <v>3.4</v>
      </c>
      <c r="G11" s="13"/>
      <c r="H11" s="13"/>
    </row>
    <row r="12" spans="1:8" ht="27">
      <c r="A12" s="13">
        <f t="shared" si="0"/>
        <v>392</v>
      </c>
      <c r="B12" s="13">
        <v>20</v>
      </c>
      <c r="C12" s="49" t="s">
        <v>494</v>
      </c>
      <c r="D12" s="54"/>
      <c r="E12" s="50" t="s">
        <v>383</v>
      </c>
      <c r="F12" s="13">
        <v>6.2</v>
      </c>
      <c r="G12" s="13"/>
      <c r="H12" s="13"/>
    </row>
    <row r="13" spans="1:8" ht="27">
      <c r="A13" s="13">
        <f t="shared" si="0"/>
        <v>409</v>
      </c>
      <c r="B13" s="13">
        <v>17</v>
      </c>
      <c r="C13" s="49" t="s">
        <v>494</v>
      </c>
      <c r="D13" s="55"/>
      <c r="E13" s="50" t="s">
        <v>387</v>
      </c>
      <c r="F13" s="13">
        <v>7.2</v>
      </c>
      <c r="G13" s="13"/>
      <c r="H13" s="13"/>
    </row>
    <row r="14" spans="1:8">
      <c r="A14" s="40">
        <f t="shared" si="0"/>
        <v>410.5</v>
      </c>
      <c r="B14" s="40">
        <v>1.5</v>
      </c>
      <c r="C14" s="40" t="s">
        <v>382</v>
      </c>
      <c r="D14" s="52">
        <f t="shared" ref="D14:D24" si="1">B14</f>
        <v>1.5</v>
      </c>
      <c r="E14" s="13" t="s">
        <v>109</v>
      </c>
      <c r="F14" s="13"/>
      <c r="G14" s="13"/>
      <c r="H14" s="13"/>
    </row>
    <row r="15" spans="1:8" ht="27">
      <c r="A15" s="13">
        <f t="shared" si="0"/>
        <v>414.5</v>
      </c>
      <c r="B15" s="13">
        <v>4</v>
      </c>
      <c r="C15" s="35" t="s">
        <v>588</v>
      </c>
      <c r="D15" s="13">
        <f t="shared" si="1"/>
        <v>4</v>
      </c>
      <c r="E15" s="13" t="s">
        <v>470</v>
      </c>
      <c r="F15" s="13"/>
      <c r="G15" s="13"/>
      <c r="H15" s="13"/>
    </row>
    <row r="16" spans="1:8">
      <c r="A16" s="40">
        <f t="shared" si="0"/>
        <v>417.5</v>
      </c>
      <c r="B16" s="40">
        <v>3</v>
      </c>
      <c r="C16" s="40" t="s">
        <v>382</v>
      </c>
      <c r="D16" s="40">
        <f t="shared" si="1"/>
        <v>3</v>
      </c>
      <c r="E16" s="13" t="s">
        <v>109</v>
      </c>
      <c r="F16" s="13"/>
      <c r="G16" s="13"/>
      <c r="H16" s="13"/>
    </row>
    <row r="17" spans="1:8">
      <c r="A17" s="13">
        <f t="shared" si="0"/>
        <v>423</v>
      </c>
      <c r="B17" s="13">
        <v>5.5</v>
      </c>
      <c r="C17" s="35" t="s">
        <v>589</v>
      </c>
      <c r="D17" s="13">
        <f t="shared" si="1"/>
        <v>5.5</v>
      </c>
      <c r="E17" s="13" t="s">
        <v>419</v>
      </c>
      <c r="F17" s="13">
        <v>2.8</v>
      </c>
      <c r="G17" s="13"/>
      <c r="H17" s="13"/>
    </row>
    <row r="18" spans="1:8" ht="27">
      <c r="A18" s="40">
        <f t="shared" si="0"/>
        <v>432</v>
      </c>
      <c r="B18" s="40">
        <v>9</v>
      </c>
      <c r="C18" s="40" t="s">
        <v>382</v>
      </c>
      <c r="D18" s="40">
        <f t="shared" si="1"/>
        <v>9</v>
      </c>
      <c r="E18" s="13" t="s">
        <v>420</v>
      </c>
      <c r="F18" s="13"/>
      <c r="G18" s="13"/>
      <c r="H18" s="34" t="s">
        <v>693</v>
      </c>
    </row>
    <row r="19" spans="1:8" ht="27">
      <c r="A19" s="13">
        <f t="shared" si="0"/>
        <v>440</v>
      </c>
      <c r="B19" s="138">
        <v>8</v>
      </c>
      <c r="C19" s="13" t="s">
        <v>648</v>
      </c>
      <c r="D19" s="13">
        <f t="shared" si="1"/>
        <v>8</v>
      </c>
      <c r="E19" s="13" t="s">
        <v>24</v>
      </c>
      <c r="F19" s="13">
        <v>2.8</v>
      </c>
      <c r="G19" s="13" t="s">
        <v>292</v>
      </c>
      <c r="H19" s="13"/>
    </row>
    <row r="20" spans="1:8">
      <c r="A20" s="40">
        <f t="shared" si="0"/>
        <v>451</v>
      </c>
      <c r="B20" s="40">
        <v>11</v>
      </c>
      <c r="C20" s="40" t="s">
        <v>382</v>
      </c>
      <c r="D20" s="40">
        <f t="shared" si="1"/>
        <v>11</v>
      </c>
      <c r="E20" s="13" t="s">
        <v>420</v>
      </c>
      <c r="F20" s="13"/>
      <c r="G20" s="13"/>
      <c r="H20" s="13"/>
    </row>
    <row r="21" spans="1:8" ht="27">
      <c r="A21" s="13">
        <f t="shared" si="0"/>
        <v>471</v>
      </c>
      <c r="B21" s="13">
        <v>20</v>
      </c>
      <c r="C21" s="13" t="s">
        <v>649</v>
      </c>
      <c r="D21" s="13">
        <f t="shared" si="1"/>
        <v>20</v>
      </c>
      <c r="E21" s="13" t="s">
        <v>25</v>
      </c>
      <c r="F21" s="13">
        <v>4.5</v>
      </c>
      <c r="G21" s="13" t="s">
        <v>344</v>
      </c>
      <c r="H21" s="13"/>
    </row>
    <row r="22" spans="1:8">
      <c r="A22" s="40">
        <f t="shared" si="0"/>
        <v>484</v>
      </c>
      <c r="B22" s="40">
        <v>13</v>
      </c>
      <c r="C22" s="40" t="s">
        <v>382</v>
      </c>
      <c r="D22" s="40">
        <f t="shared" si="1"/>
        <v>13</v>
      </c>
      <c r="E22" s="13" t="s">
        <v>342</v>
      </c>
      <c r="F22" s="13"/>
      <c r="G22" s="13"/>
      <c r="H22" s="13"/>
    </row>
    <row r="23" spans="1:8" ht="27">
      <c r="A23" s="13">
        <f t="shared" si="0"/>
        <v>498</v>
      </c>
      <c r="B23" s="13">
        <v>14</v>
      </c>
      <c r="C23" s="13" t="s">
        <v>515</v>
      </c>
      <c r="D23" s="13">
        <f t="shared" si="1"/>
        <v>14</v>
      </c>
      <c r="E23" s="13" t="s">
        <v>54</v>
      </c>
      <c r="F23" s="13">
        <v>3.2</v>
      </c>
      <c r="G23" s="13" t="s">
        <v>343</v>
      </c>
      <c r="H23" s="13"/>
    </row>
    <row r="24" spans="1:8" ht="27">
      <c r="A24" s="40">
        <f t="shared" si="0"/>
        <v>505</v>
      </c>
      <c r="B24" s="40">
        <v>7</v>
      </c>
      <c r="C24" s="40" t="s">
        <v>222</v>
      </c>
      <c r="D24" s="57">
        <f t="shared" si="1"/>
        <v>7</v>
      </c>
      <c r="E24" s="13" t="s">
        <v>81</v>
      </c>
      <c r="F24" s="13"/>
      <c r="G24" s="13"/>
      <c r="H24" s="13"/>
    </row>
    <row r="25" spans="1:8" ht="40.5">
      <c r="A25" s="13">
        <f t="shared" si="0"/>
        <v>525</v>
      </c>
      <c r="B25" s="13">
        <v>20</v>
      </c>
      <c r="C25" s="49" t="s">
        <v>516</v>
      </c>
      <c r="D25" s="53">
        <f>B25+B26+B27</f>
        <v>57</v>
      </c>
      <c r="E25" s="50" t="s">
        <v>433</v>
      </c>
      <c r="F25" s="13">
        <v>18</v>
      </c>
      <c r="G25" s="13"/>
      <c r="H25" s="13"/>
    </row>
    <row r="26" spans="1:8">
      <c r="A26" s="13">
        <f t="shared" si="0"/>
        <v>542</v>
      </c>
      <c r="B26" s="13">
        <v>17</v>
      </c>
      <c r="C26" s="49" t="s">
        <v>516</v>
      </c>
      <c r="D26" s="54"/>
      <c r="E26" s="50" t="s">
        <v>314</v>
      </c>
      <c r="F26" s="13">
        <v>3.1</v>
      </c>
      <c r="G26" s="13"/>
      <c r="H26" s="13"/>
    </row>
    <row r="27" spans="1:8" ht="30">
      <c r="A27" s="13">
        <f t="shared" si="0"/>
        <v>562</v>
      </c>
      <c r="B27" s="13">
        <v>20</v>
      </c>
      <c r="C27" s="49" t="s">
        <v>516</v>
      </c>
      <c r="D27" s="55"/>
      <c r="E27" s="50" t="s">
        <v>307</v>
      </c>
      <c r="F27" s="13">
        <v>2.6</v>
      </c>
      <c r="G27" s="13"/>
      <c r="H27" s="68" t="s">
        <v>653</v>
      </c>
    </row>
    <row r="28" spans="1:8">
      <c r="A28" s="40">
        <f t="shared" si="0"/>
        <v>578</v>
      </c>
      <c r="B28" s="40">
        <v>16</v>
      </c>
      <c r="C28" s="40" t="s">
        <v>222</v>
      </c>
      <c r="D28" s="52">
        <f>B28</f>
        <v>16</v>
      </c>
      <c r="E28" s="13" t="s">
        <v>259</v>
      </c>
      <c r="F28" s="13"/>
      <c r="G28" s="13"/>
      <c r="H28" s="13"/>
    </row>
    <row r="29" spans="1:8" ht="27">
      <c r="A29" s="13">
        <f t="shared" si="0"/>
        <v>582</v>
      </c>
      <c r="B29" s="13">
        <v>4</v>
      </c>
      <c r="C29" s="13" t="s">
        <v>650</v>
      </c>
      <c r="D29" s="13">
        <f>B29</f>
        <v>4</v>
      </c>
      <c r="E29" s="13" t="s">
        <v>396</v>
      </c>
      <c r="F29" s="13">
        <v>2.8</v>
      </c>
      <c r="G29" s="13"/>
      <c r="H29" s="13"/>
    </row>
    <row r="30" spans="1:8" ht="27">
      <c r="A30" s="40">
        <f t="shared" si="0"/>
        <v>594</v>
      </c>
      <c r="B30" s="40">
        <v>12</v>
      </c>
      <c r="C30" s="40" t="s">
        <v>222</v>
      </c>
      <c r="D30" s="57">
        <f>B30</f>
        <v>12</v>
      </c>
      <c r="E30" s="13" t="s">
        <v>397</v>
      </c>
      <c r="F30" s="13"/>
      <c r="G30" s="13"/>
      <c r="H30" s="13"/>
    </row>
    <row r="31" spans="1:8" ht="27">
      <c r="A31" s="13">
        <f t="shared" si="0"/>
        <v>605</v>
      </c>
      <c r="B31" s="13">
        <v>11</v>
      </c>
      <c r="C31" s="49" t="s">
        <v>517</v>
      </c>
      <c r="D31" s="53">
        <f>B31+B32</f>
        <v>18</v>
      </c>
      <c r="E31" s="50" t="s">
        <v>501</v>
      </c>
      <c r="F31" s="13">
        <v>4.5</v>
      </c>
      <c r="G31" s="13"/>
      <c r="H31" s="13"/>
    </row>
    <row r="32" spans="1:8">
      <c r="A32" s="13">
        <f t="shared" si="0"/>
        <v>612</v>
      </c>
      <c r="B32" s="13">
        <v>7</v>
      </c>
      <c r="C32" s="49" t="s">
        <v>517</v>
      </c>
      <c r="D32" s="55"/>
      <c r="E32" s="50" t="s">
        <v>483</v>
      </c>
      <c r="F32" s="13"/>
      <c r="G32" s="13"/>
      <c r="H32" s="13"/>
    </row>
    <row r="33" spans="1:8" ht="27">
      <c r="A33" s="13">
        <f t="shared" si="0"/>
        <v>618</v>
      </c>
      <c r="B33" s="13">
        <v>6</v>
      </c>
      <c r="C33" s="13" t="s">
        <v>651</v>
      </c>
      <c r="D33" s="55">
        <f>B33</f>
        <v>6</v>
      </c>
      <c r="E33" s="13" t="s">
        <v>392</v>
      </c>
      <c r="F33" s="13">
        <v>3.9</v>
      </c>
      <c r="G33" s="13"/>
      <c r="H33" s="13"/>
    </row>
    <row r="34" spans="1:8">
      <c r="A34" s="42">
        <f t="shared" si="0"/>
        <v>638</v>
      </c>
      <c r="B34" s="42">
        <v>20</v>
      </c>
      <c r="C34" s="42" t="s">
        <v>469</v>
      </c>
      <c r="D34" s="42">
        <f>B34</f>
        <v>20</v>
      </c>
      <c r="E34" s="13" t="s">
        <v>436</v>
      </c>
      <c r="F34" s="13">
        <v>3</v>
      </c>
      <c r="G34" s="13"/>
      <c r="H34" s="13"/>
    </row>
    <row r="35" spans="1:8" ht="27">
      <c r="A35" s="13">
        <f t="shared" si="0"/>
        <v>651</v>
      </c>
      <c r="B35" s="13">
        <v>13</v>
      </c>
      <c r="C35" s="13" t="s">
        <v>652</v>
      </c>
      <c r="D35" s="13">
        <f>B35</f>
        <v>13</v>
      </c>
      <c r="E35" s="13" t="s">
        <v>291</v>
      </c>
      <c r="F35" s="13">
        <v>3.6</v>
      </c>
      <c r="G35" s="13"/>
      <c r="H35" s="13"/>
    </row>
    <row r="36" spans="1:8">
      <c r="A36" s="40">
        <f t="shared" si="0"/>
        <v>656</v>
      </c>
      <c r="B36" s="40">
        <v>5</v>
      </c>
      <c r="C36" s="40" t="s">
        <v>120</v>
      </c>
      <c r="D36" s="57">
        <f>B36</f>
        <v>5</v>
      </c>
      <c r="E36" s="13" t="s">
        <v>342</v>
      </c>
      <c r="F36" s="13"/>
      <c r="G36" s="13"/>
      <c r="H36" s="13"/>
    </row>
    <row r="37" spans="1:8" ht="27">
      <c r="A37" s="13">
        <f t="shared" si="0"/>
        <v>672</v>
      </c>
      <c r="B37" s="13">
        <v>16</v>
      </c>
      <c r="C37" s="49" t="s">
        <v>518</v>
      </c>
      <c r="D37" s="53">
        <f>B37+B38+B39+B40*B41+B42+B43</f>
        <v>82</v>
      </c>
      <c r="E37" s="50" t="s">
        <v>485</v>
      </c>
      <c r="F37" s="13">
        <v>3.6</v>
      </c>
      <c r="G37" s="13"/>
      <c r="H37" s="13"/>
    </row>
    <row r="38" spans="1:8">
      <c r="A38" s="13">
        <f t="shared" si="0"/>
        <v>672.5</v>
      </c>
      <c r="B38" s="13">
        <v>0.5</v>
      </c>
      <c r="C38" s="49" t="s">
        <v>518</v>
      </c>
      <c r="D38" s="54"/>
      <c r="E38" s="50" t="s">
        <v>491</v>
      </c>
      <c r="F38" s="13"/>
      <c r="G38" s="13"/>
      <c r="H38" s="13"/>
    </row>
    <row r="39" spans="1:8" ht="27">
      <c r="A39" s="13">
        <f t="shared" si="0"/>
        <v>693.5</v>
      </c>
      <c r="B39" s="13">
        <v>21</v>
      </c>
      <c r="C39" s="49" t="s">
        <v>518</v>
      </c>
      <c r="D39" s="54"/>
      <c r="E39" s="50" t="s">
        <v>398</v>
      </c>
      <c r="F39" s="13">
        <v>3.2</v>
      </c>
      <c r="G39" s="13"/>
      <c r="H39" s="13"/>
    </row>
    <row r="40" spans="1:8">
      <c r="A40" s="13">
        <f t="shared" si="0"/>
        <v>694</v>
      </c>
      <c r="B40" s="13">
        <v>0.5</v>
      </c>
      <c r="C40" s="49" t="s">
        <v>518</v>
      </c>
      <c r="D40" s="54"/>
      <c r="E40" s="50" t="s">
        <v>491</v>
      </c>
      <c r="F40" s="13"/>
      <c r="G40" s="13"/>
      <c r="H40" s="13"/>
    </row>
    <row r="41" spans="1:8" ht="27">
      <c r="A41" s="13">
        <f t="shared" si="0"/>
        <v>711</v>
      </c>
      <c r="B41" s="13">
        <v>17</v>
      </c>
      <c r="C41" s="49" t="s">
        <v>518</v>
      </c>
      <c r="D41" s="54"/>
      <c r="E41" s="50" t="s">
        <v>434</v>
      </c>
      <c r="F41" s="13">
        <v>4.8</v>
      </c>
      <c r="G41" s="13"/>
      <c r="H41" s="13"/>
    </row>
    <row r="42" spans="1:8" ht="27">
      <c r="A42" s="13">
        <f t="shared" si="0"/>
        <v>726</v>
      </c>
      <c r="B42" s="13">
        <v>15</v>
      </c>
      <c r="C42" s="49" t="s">
        <v>518</v>
      </c>
      <c r="D42" s="54"/>
      <c r="E42" s="50" t="s">
        <v>437</v>
      </c>
      <c r="F42" s="13">
        <v>4.5</v>
      </c>
      <c r="G42" s="13"/>
      <c r="H42" s="13"/>
    </row>
    <row r="43" spans="1:8" ht="27">
      <c r="A43" s="13">
        <f t="shared" si="0"/>
        <v>747</v>
      </c>
      <c r="B43" s="13">
        <v>21</v>
      </c>
      <c r="C43" s="49" t="s">
        <v>518</v>
      </c>
      <c r="D43" s="55"/>
      <c r="E43" s="50" t="s">
        <v>400</v>
      </c>
      <c r="F43" s="13">
        <v>3.5</v>
      </c>
      <c r="G43" s="13"/>
      <c r="H43" s="13"/>
    </row>
    <row r="44" spans="1:8">
      <c r="A44" s="40">
        <f t="shared" si="0"/>
        <v>749</v>
      </c>
      <c r="B44" s="40">
        <v>2</v>
      </c>
      <c r="C44" s="40" t="s">
        <v>222</v>
      </c>
      <c r="D44" s="52">
        <f>B44</f>
        <v>2</v>
      </c>
      <c r="E44" s="13" t="s">
        <v>287</v>
      </c>
      <c r="F44" s="13"/>
      <c r="G44" s="13"/>
      <c r="H44" s="13"/>
    </row>
    <row r="45" spans="1:8" ht="27">
      <c r="A45" s="13">
        <f t="shared" si="0"/>
        <v>763</v>
      </c>
      <c r="B45" s="13">
        <v>14</v>
      </c>
      <c r="C45" s="13" t="s">
        <v>647</v>
      </c>
      <c r="D45" s="13">
        <f>B45</f>
        <v>14</v>
      </c>
      <c r="E45" s="13" t="s">
        <v>497</v>
      </c>
      <c r="F45" s="13">
        <v>3.1</v>
      </c>
      <c r="G45" s="13"/>
      <c r="H45" s="13"/>
    </row>
    <row r="46" spans="1:8">
      <c r="A46" s="40">
        <f t="shared" si="0"/>
        <v>770</v>
      </c>
      <c r="B46" s="40">
        <v>7</v>
      </c>
      <c r="C46" s="40" t="s">
        <v>222</v>
      </c>
      <c r="D46" s="40">
        <f>B46</f>
        <v>7</v>
      </c>
      <c r="E46" s="13" t="s">
        <v>259</v>
      </c>
      <c r="F46" s="13"/>
      <c r="G46" s="13"/>
      <c r="H46" s="13"/>
    </row>
    <row r="47" spans="1:8" ht="27">
      <c r="A47" s="13">
        <f t="shared" si="0"/>
        <v>780</v>
      </c>
      <c r="B47" s="13">
        <v>10</v>
      </c>
      <c r="C47" s="13" t="s">
        <v>646</v>
      </c>
      <c r="D47" s="13">
        <f>B47</f>
        <v>10</v>
      </c>
      <c r="E47" s="13" t="s">
        <v>477</v>
      </c>
      <c r="F47" s="13">
        <v>3.5</v>
      </c>
      <c r="G47" s="13"/>
      <c r="H47" s="13"/>
    </row>
    <row r="48" spans="1:8">
      <c r="A48" s="40">
        <f t="shared" si="0"/>
        <v>788</v>
      </c>
      <c r="B48" s="40">
        <v>8</v>
      </c>
      <c r="C48" s="40" t="s">
        <v>222</v>
      </c>
      <c r="D48" s="57">
        <f>B48</f>
        <v>8</v>
      </c>
      <c r="E48" s="13" t="s">
        <v>495</v>
      </c>
      <c r="F48" s="13"/>
      <c r="G48" s="13"/>
      <c r="H48" s="13"/>
    </row>
    <row r="49" spans="1:8">
      <c r="A49" s="13">
        <f t="shared" si="0"/>
        <v>798</v>
      </c>
      <c r="B49" s="13">
        <v>10</v>
      </c>
      <c r="C49" s="49" t="s">
        <v>645</v>
      </c>
      <c r="D49" s="53">
        <f>B49+B50</f>
        <v>15</v>
      </c>
      <c r="E49" s="50" t="s">
        <v>423</v>
      </c>
      <c r="F49" s="13"/>
      <c r="G49" s="13"/>
      <c r="H49" s="13"/>
    </row>
    <row r="50" spans="1:8">
      <c r="A50" s="13">
        <f t="shared" si="0"/>
        <v>803</v>
      </c>
      <c r="B50" s="13">
        <v>5</v>
      </c>
      <c r="C50" s="49" t="s">
        <v>645</v>
      </c>
      <c r="D50" s="55"/>
      <c r="E50" s="50" t="s">
        <v>385</v>
      </c>
      <c r="F50" s="13">
        <v>3.8</v>
      </c>
      <c r="G50" s="13" t="s">
        <v>386</v>
      </c>
      <c r="H50" s="13"/>
    </row>
    <row r="51" spans="1:8" ht="27">
      <c r="A51" s="40">
        <f t="shared" si="0"/>
        <v>805.5</v>
      </c>
      <c r="B51" s="40">
        <v>2.5</v>
      </c>
      <c r="C51" s="40" t="s">
        <v>222</v>
      </c>
      <c r="D51" s="52">
        <f>B51</f>
        <v>2.5</v>
      </c>
      <c r="E51" s="13" t="s">
        <v>457</v>
      </c>
      <c r="F51" s="13"/>
      <c r="G51" s="13"/>
      <c r="H51" s="13"/>
    </row>
    <row r="52" spans="1:8" ht="27">
      <c r="A52" s="13">
        <f t="shared" si="0"/>
        <v>817.5</v>
      </c>
      <c r="B52" s="13">
        <v>12</v>
      </c>
      <c r="C52" s="13" t="s">
        <v>644</v>
      </c>
      <c r="D52" s="13">
        <f>B52</f>
        <v>12</v>
      </c>
      <c r="E52" s="13" t="s">
        <v>285</v>
      </c>
      <c r="F52" s="13">
        <v>2.2999999999999998</v>
      </c>
      <c r="G52" s="13" t="s">
        <v>286</v>
      </c>
      <c r="H52" s="13"/>
    </row>
    <row r="53" spans="1:8">
      <c r="A53" s="40">
        <f t="shared" si="0"/>
        <v>824.5</v>
      </c>
      <c r="B53" s="40">
        <v>7</v>
      </c>
      <c r="C53" s="40" t="s">
        <v>222</v>
      </c>
      <c r="D53" s="57">
        <f>B53</f>
        <v>7</v>
      </c>
      <c r="E53" s="13" t="s">
        <v>259</v>
      </c>
      <c r="F53" s="13"/>
      <c r="G53" s="13"/>
      <c r="H53" s="13"/>
    </row>
    <row r="54" spans="1:8">
      <c r="A54" s="13">
        <f t="shared" si="0"/>
        <v>830.5</v>
      </c>
      <c r="B54" s="13">
        <v>6</v>
      </c>
      <c r="C54" s="49" t="s">
        <v>681</v>
      </c>
      <c r="D54" s="53">
        <f>B54+B55</f>
        <v>11</v>
      </c>
      <c r="E54" s="50" t="s">
        <v>416</v>
      </c>
      <c r="F54" s="13">
        <v>1.5</v>
      </c>
      <c r="G54" s="13"/>
      <c r="H54" s="13"/>
    </row>
    <row r="55" spans="1:8" ht="27">
      <c r="A55" s="13">
        <f t="shared" si="0"/>
        <v>835.5</v>
      </c>
      <c r="B55" s="13">
        <v>5</v>
      </c>
      <c r="C55" s="49" t="s">
        <v>682</v>
      </c>
      <c r="D55" s="55"/>
      <c r="E55" s="50" t="s">
        <v>417</v>
      </c>
      <c r="F55" s="13">
        <v>2.4</v>
      </c>
      <c r="G55" s="13" t="s">
        <v>418</v>
      </c>
      <c r="H55" s="13"/>
    </row>
    <row r="56" spans="1:8">
      <c r="A56" s="40">
        <f t="shared" si="0"/>
        <v>837</v>
      </c>
      <c r="B56" s="40">
        <v>1.5</v>
      </c>
      <c r="C56" s="40" t="s">
        <v>222</v>
      </c>
      <c r="D56" s="52">
        <f>B56</f>
        <v>1.5</v>
      </c>
      <c r="E56" s="13" t="s">
        <v>287</v>
      </c>
      <c r="F56" s="13"/>
      <c r="G56" s="13"/>
      <c r="H56" s="13"/>
    </row>
    <row r="57" spans="1:8" ht="27">
      <c r="A57" s="13">
        <f t="shared" si="0"/>
        <v>848</v>
      </c>
      <c r="B57" s="13">
        <v>11</v>
      </c>
      <c r="C57" s="13"/>
      <c r="D57" s="13">
        <f>B57</f>
        <v>11</v>
      </c>
      <c r="E57" s="13" t="s">
        <v>438</v>
      </c>
      <c r="F57" s="13">
        <v>2.4</v>
      </c>
      <c r="G57" s="13" t="s">
        <v>439</v>
      </c>
      <c r="H57" s="13"/>
    </row>
    <row r="58" spans="1:8">
      <c r="A58" s="40">
        <f t="shared" si="0"/>
        <v>855</v>
      </c>
      <c r="B58" s="40">
        <v>7</v>
      </c>
      <c r="C58" s="40" t="s">
        <v>222</v>
      </c>
      <c r="D58" s="40">
        <f>B58</f>
        <v>7</v>
      </c>
      <c r="E58" s="13" t="s">
        <v>259</v>
      </c>
      <c r="F58" s="13"/>
      <c r="G58" s="13"/>
      <c r="H58" s="13"/>
    </row>
    <row r="59" spans="1:8" ht="27">
      <c r="A59" s="13">
        <f t="shared" si="0"/>
        <v>863</v>
      </c>
      <c r="B59" s="13">
        <v>8</v>
      </c>
      <c r="C59" s="13" t="s">
        <v>643</v>
      </c>
      <c r="D59" s="13">
        <f>B59</f>
        <v>8</v>
      </c>
      <c r="E59" s="13" t="s">
        <v>438</v>
      </c>
      <c r="F59" s="13">
        <v>1.5</v>
      </c>
      <c r="G59" s="13" t="s">
        <v>440</v>
      </c>
      <c r="H59" s="13"/>
    </row>
    <row r="60" spans="1:8">
      <c r="A60" s="40">
        <f t="shared" si="0"/>
        <v>877</v>
      </c>
      <c r="B60" s="40">
        <v>14</v>
      </c>
      <c r="C60" s="40" t="s">
        <v>222</v>
      </c>
      <c r="D60" s="40">
        <f>B60</f>
        <v>14</v>
      </c>
      <c r="E60" s="13" t="s">
        <v>473</v>
      </c>
      <c r="F60" s="13"/>
      <c r="G60" s="13"/>
      <c r="H60" s="13"/>
    </row>
    <row r="61" spans="1:8">
      <c r="A61" s="37"/>
      <c r="B61" s="37"/>
      <c r="C61" s="37" t="s">
        <v>257</v>
      </c>
      <c r="D61" s="37"/>
      <c r="E61" s="13"/>
      <c r="F61" s="13"/>
      <c r="G61" s="13"/>
      <c r="H61" s="13"/>
    </row>
  </sheetData>
  <phoneticPr fontId="3"/>
  <pageMargins left="0.79000000000000015" right="0.79000000000000015" top="0.98" bottom="0.98" header="0.51" footer="0.51"/>
  <pageSetup paperSize="9" scale="65" orientation="portrait" horizontalDpi="4294967292" verticalDpi="4294967292"/>
  <extLst>
    <ext xmlns:mx="http://schemas.microsoft.com/office/mac/excel/2008/main" uri="{64002731-A6B0-56B0-2670-7721B7C09600}">
      <mx:PLV Mode="0" OnePage="0" WScale="0"/>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63"/>
  <sheetViews>
    <sheetView workbookViewId="0">
      <selection activeCell="E33" sqref="E33"/>
    </sheetView>
  </sheetViews>
  <sheetFormatPr defaultColWidth="12.625" defaultRowHeight="13.5"/>
  <cols>
    <col min="1" max="1" width="7.375" style="1" customWidth="1"/>
    <col min="2" max="2" width="7.875" style="1" customWidth="1"/>
    <col min="3" max="3" width="19" style="1" customWidth="1"/>
    <col min="4" max="4" width="9.375" style="1" customWidth="1"/>
    <col min="5" max="5" width="39.5" style="1" customWidth="1"/>
    <col min="6" max="6" width="9" style="1" customWidth="1"/>
    <col min="7" max="7" width="12.625" style="1" customWidth="1"/>
    <col min="8" max="8" width="18.375" style="1" customWidth="1"/>
    <col min="9" max="12" width="5.875" style="1" customWidth="1"/>
    <col min="13" max="13" width="7.5" style="1" customWidth="1"/>
    <col min="14" max="14" width="7.125" style="1" customWidth="1"/>
    <col min="15" max="15" width="6.625" style="1" customWidth="1"/>
    <col min="16" max="16" width="8" style="1" customWidth="1"/>
    <col min="17" max="17" width="12.625" style="1" customWidth="1"/>
    <col min="18" max="18" width="8.625" style="2" customWidth="1"/>
    <col min="19" max="19" width="9" style="1" customWidth="1"/>
    <col min="20" max="21" width="12.625" style="1" customWidth="1"/>
    <col min="22" max="36" width="6.625" style="1" customWidth="1"/>
    <col min="37" max="16384" width="12.625" style="1"/>
  </cols>
  <sheetData>
    <row r="1" spans="1:36" s="9" customFormat="1" ht="21" customHeight="1">
      <c r="A1" s="22"/>
      <c r="B1" s="22"/>
      <c r="C1" s="23" t="s">
        <v>507</v>
      </c>
      <c r="D1" s="23" t="s">
        <v>526</v>
      </c>
      <c r="E1" s="23" t="s">
        <v>527</v>
      </c>
      <c r="F1" s="24"/>
      <c r="G1" s="22"/>
      <c r="H1" s="22"/>
      <c r="R1" s="14"/>
    </row>
    <row r="2" spans="1:36" s="9" customFormat="1" ht="21" customHeight="1">
      <c r="A2" s="22"/>
      <c r="B2" s="22"/>
      <c r="C2" s="25" t="s">
        <v>655</v>
      </c>
      <c r="D2" s="25" t="s">
        <v>508</v>
      </c>
      <c r="E2" s="26">
        <v>35.362180000000002</v>
      </c>
      <c r="F2" s="24"/>
      <c r="G2" s="22"/>
      <c r="H2" s="22"/>
      <c r="R2" s="14"/>
    </row>
    <row r="3" spans="1:36" s="9" customFormat="1" ht="21" customHeight="1">
      <c r="A3" s="22"/>
      <c r="B3" s="22"/>
      <c r="C3" s="27" t="s">
        <v>656</v>
      </c>
      <c r="D3" s="27" t="s">
        <v>613</v>
      </c>
      <c r="E3" s="28">
        <v>138.81326000000001</v>
      </c>
      <c r="F3" s="24"/>
      <c r="G3" s="22"/>
      <c r="H3" s="22"/>
      <c r="R3" s="14"/>
    </row>
    <row r="4" spans="1:36" s="9" customFormat="1" ht="27">
      <c r="A4" s="22"/>
      <c r="B4" s="22"/>
      <c r="C4" s="29"/>
      <c r="D4" s="29"/>
      <c r="E4" s="29" t="s">
        <v>657</v>
      </c>
      <c r="F4" s="2" t="s">
        <v>677</v>
      </c>
      <c r="G4" s="22"/>
      <c r="H4" s="22"/>
      <c r="R4" s="14"/>
    </row>
    <row r="5" spans="1:36" s="9" customFormat="1" ht="40.5">
      <c r="A5" s="139" t="s">
        <v>564</v>
      </c>
      <c r="B5" s="139" t="s">
        <v>565</v>
      </c>
      <c r="C5" s="139" t="s">
        <v>206</v>
      </c>
      <c r="D5" s="139" t="s">
        <v>567</v>
      </c>
      <c r="E5" s="139" t="s">
        <v>158</v>
      </c>
      <c r="F5" s="140" t="s">
        <v>566</v>
      </c>
      <c r="G5" s="139" t="s">
        <v>123</v>
      </c>
      <c r="H5" s="92" t="s">
        <v>525</v>
      </c>
      <c r="I5" s="12" t="s">
        <v>678</v>
      </c>
      <c r="J5" s="12" t="s">
        <v>679</v>
      </c>
      <c r="K5" s="12" t="s">
        <v>680</v>
      </c>
      <c r="L5" s="12" t="s">
        <v>512</v>
      </c>
      <c r="R5" s="32" t="s">
        <v>669</v>
      </c>
      <c r="U5" s="35" t="s">
        <v>690</v>
      </c>
      <c r="V5" s="33">
        <v>1.49</v>
      </c>
      <c r="W5" s="33">
        <v>1.4910000000000001</v>
      </c>
      <c r="X5" s="33">
        <v>1.492</v>
      </c>
      <c r="Y5" s="33">
        <v>1.4930000000000001</v>
      </c>
      <c r="Z5" s="33">
        <v>1.494</v>
      </c>
      <c r="AA5" s="33">
        <v>1.4950000000000001</v>
      </c>
      <c r="AB5" s="33">
        <v>1.496</v>
      </c>
      <c r="AC5" s="33">
        <v>1.4970000000000001</v>
      </c>
      <c r="AD5" s="33">
        <v>1.498</v>
      </c>
      <c r="AE5" s="33">
        <v>1.4990000000000001</v>
      </c>
      <c r="AF5" s="33">
        <v>1.5</v>
      </c>
      <c r="AG5" s="33">
        <v>1.5009999999999999</v>
      </c>
      <c r="AH5" s="33">
        <v>1.502</v>
      </c>
      <c r="AI5" s="33">
        <v>1.5029999999999999</v>
      </c>
      <c r="AJ5" s="33">
        <v>1.504</v>
      </c>
    </row>
    <row r="6" spans="1:36" s="3" customFormat="1" ht="40.5">
      <c r="A6" s="36">
        <v>340</v>
      </c>
      <c r="B6" s="36">
        <v>340</v>
      </c>
      <c r="C6" s="36" t="s">
        <v>494</v>
      </c>
      <c r="D6" s="36">
        <f>B6</f>
        <v>340</v>
      </c>
      <c r="E6" s="36" t="s">
        <v>27</v>
      </c>
      <c r="F6" s="36"/>
      <c r="G6" s="36"/>
      <c r="H6" s="34"/>
      <c r="I6" s="31"/>
      <c r="J6" s="31"/>
      <c r="K6" s="31"/>
      <c r="L6" s="31"/>
      <c r="R6" s="31"/>
      <c r="V6" s="34"/>
      <c r="W6" s="34"/>
      <c r="X6" s="34"/>
      <c r="Y6" s="34"/>
      <c r="Z6" s="34"/>
      <c r="AA6" s="34"/>
      <c r="AB6" s="34"/>
      <c r="AC6" s="34"/>
      <c r="AD6" s="34"/>
      <c r="AE6" s="34"/>
      <c r="AF6" s="34"/>
      <c r="AG6" s="34"/>
      <c r="AH6" s="34"/>
      <c r="AI6" s="34"/>
      <c r="AJ6" s="34"/>
    </row>
    <row r="7" spans="1:36" ht="27">
      <c r="A7" s="40">
        <f>B6+B7</f>
        <v>352</v>
      </c>
      <c r="B7" s="40">
        <v>12</v>
      </c>
      <c r="C7" s="40" t="s">
        <v>382</v>
      </c>
      <c r="D7" s="40">
        <f t="shared" ref="D7:D21" si="0">B7</f>
        <v>12</v>
      </c>
      <c r="E7" s="36" t="s">
        <v>23</v>
      </c>
      <c r="F7" s="36"/>
      <c r="G7" s="36"/>
      <c r="H7" s="13"/>
      <c r="I7" s="12"/>
      <c r="J7" s="12"/>
      <c r="K7" s="12"/>
      <c r="L7" s="12"/>
      <c r="R7" s="12"/>
      <c r="V7" s="13"/>
      <c r="W7" s="13"/>
      <c r="X7" s="13"/>
      <c r="Y7" s="13"/>
      <c r="Z7" s="13"/>
      <c r="AA7" s="13"/>
      <c r="AB7" s="13"/>
      <c r="AC7" s="13"/>
      <c r="AD7" s="13"/>
      <c r="AE7" s="13"/>
      <c r="AF7" s="13"/>
      <c r="AG7" s="13"/>
      <c r="AH7" s="13"/>
      <c r="AI7" s="13"/>
      <c r="AJ7" s="13"/>
    </row>
    <row r="8" spans="1:36" ht="54">
      <c r="A8" s="36">
        <f t="shared" ref="A8:A21" si="1">A7+B8</f>
        <v>363</v>
      </c>
      <c r="B8" s="36">
        <v>11</v>
      </c>
      <c r="C8" s="36" t="s">
        <v>658</v>
      </c>
      <c r="D8" s="36">
        <f t="shared" si="0"/>
        <v>11</v>
      </c>
      <c r="E8" s="36" t="s">
        <v>53</v>
      </c>
      <c r="F8" s="36">
        <v>5.0999999999999996</v>
      </c>
      <c r="G8" s="36" t="s">
        <v>106</v>
      </c>
      <c r="H8" s="13"/>
      <c r="I8" s="12">
        <f>O8*100/P8</f>
        <v>1.4538558786346396</v>
      </c>
      <c r="J8" s="12">
        <f>N8*100/P8</f>
        <v>8.8495575221238933</v>
      </c>
      <c r="K8" s="12">
        <f>M8*100/P8</f>
        <v>89.696586599241471</v>
      </c>
      <c r="L8" s="12">
        <f>SUM(I8:K8)</f>
        <v>100</v>
      </c>
      <c r="M8" s="1">
        <f>513+515+391</f>
        <v>1419</v>
      </c>
      <c r="N8" s="1">
        <f>43+39+58</f>
        <v>140</v>
      </c>
      <c r="O8" s="1">
        <f>10+8+5</f>
        <v>23</v>
      </c>
      <c r="P8" s="1">
        <f>SUM(M8:O8)</f>
        <v>1582</v>
      </c>
      <c r="R8" s="12"/>
      <c r="V8" s="13"/>
      <c r="W8" s="13"/>
      <c r="X8" s="13"/>
      <c r="Y8" s="13"/>
      <c r="Z8" s="13"/>
      <c r="AA8" s="13"/>
      <c r="AB8" s="13"/>
      <c r="AC8" s="13"/>
      <c r="AD8" s="13"/>
      <c r="AE8" s="13"/>
      <c r="AF8" s="13"/>
      <c r="AG8" s="13"/>
      <c r="AH8" s="13"/>
      <c r="AI8" s="13"/>
      <c r="AJ8" s="13"/>
    </row>
    <row r="9" spans="1:36">
      <c r="A9" s="40">
        <f t="shared" si="1"/>
        <v>371</v>
      </c>
      <c r="B9" s="40">
        <v>8</v>
      </c>
      <c r="C9" s="40" t="s">
        <v>382</v>
      </c>
      <c r="D9" s="40">
        <f t="shared" si="0"/>
        <v>8</v>
      </c>
      <c r="E9" s="36" t="s">
        <v>105</v>
      </c>
      <c r="F9" s="36"/>
      <c r="G9" s="36" t="s">
        <v>99</v>
      </c>
      <c r="H9" s="13" t="s">
        <v>654</v>
      </c>
      <c r="I9" s="12"/>
      <c r="J9" s="12"/>
      <c r="K9" s="12"/>
      <c r="L9" s="12"/>
      <c r="R9" s="12">
        <v>20</v>
      </c>
      <c r="V9" s="13">
        <v>0</v>
      </c>
      <c r="W9" s="13">
        <v>0</v>
      </c>
      <c r="X9" s="13">
        <v>0</v>
      </c>
      <c r="Y9" s="13">
        <v>1</v>
      </c>
      <c r="Z9" s="13">
        <v>4</v>
      </c>
      <c r="AA9" s="13">
        <v>17</v>
      </c>
      <c r="AB9" s="13">
        <v>6</v>
      </c>
      <c r="AC9" s="13">
        <v>2</v>
      </c>
      <c r="AD9" s="13">
        <v>0</v>
      </c>
      <c r="AE9" s="13">
        <v>0</v>
      </c>
      <c r="AF9" s="13">
        <v>0</v>
      </c>
      <c r="AG9" s="13">
        <v>0</v>
      </c>
      <c r="AH9" s="13">
        <v>0</v>
      </c>
      <c r="AI9" s="13">
        <v>0</v>
      </c>
      <c r="AJ9" s="13">
        <v>0</v>
      </c>
    </row>
    <row r="10" spans="1:36" ht="40.5">
      <c r="A10" s="36">
        <f t="shared" si="1"/>
        <v>378</v>
      </c>
      <c r="B10" s="36">
        <v>7</v>
      </c>
      <c r="C10" s="36" t="s">
        <v>659</v>
      </c>
      <c r="D10" s="36">
        <f t="shared" si="0"/>
        <v>7</v>
      </c>
      <c r="E10" s="36" t="s">
        <v>481</v>
      </c>
      <c r="F10" s="36">
        <v>2.7</v>
      </c>
      <c r="G10" s="36" t="s">
        <v>14</v>
      </c>
      <c r="H10" s="13"/>
      <c r="I10" s="12">
        <f>O10*100/P10</f>
        <v>1.1494252873563218</v>
      </c>
      <c r="J10" s="12">
        <f>N10*100/P10</f>
        <v>4.5092838196286475</v>
      </c>
      <c r="K10" s="12">
        <f>M10*100/P10</f>
        <v>94.341290893015028</v>
      </c>
      <c r="L10" s="12">
        <f>SUM(I10:K10)</f>
        <v>100</v>
      </c>
      <c r="M10" s="1">
        <f>563+504</f>
        <v>1067</v>
      </c>
      <c r="N10" s="1">
        <f>26+25</f>
        <v>51</v>
      </c>
      <c r="O10" s="1">
        <f>6+7</f>
        <v>13</v>
      </c>
      <c r="P10" s="1">
        <f>SUM(M10:O10)</f>
        <v>1131</v>
      </c>
      <c r="R10" s="12"/>
      <c r="V10" s="13"/>
      <c r="W10" s="13"/>
      <c r="X10" s="13"/>
      <c r="Y10" s="13"/>
      <c r="Z10" s="13"/>
      <c r="AA10" s="13"/>
      <c r="AB10" s="13"/>
      <c r="AC10" s="13"/>
      <c r="AD10" s="13"/>
      <c r="AE10" s="13"/>
      <c r="AF10" s="13"/>
      <c r="AG10" s="13"/>
      <c r="AH10" s="13"/>
      <c r="AI10" s="13"/>
      <c r="AJ10" s="13"/>
    </row>
    <row r="11" spans="1:36">
      <c r="A11" s="40">
        <f>A10+B11</f>
        <v>386</v>
      </c>
      <c r="B11" s="40">
        <v>8</v>
      </c>
      <c r="C11" s="40" t="s">
        <v>382</v>
      </c>
      <c r="D11" s="40">
        <f>B11</f>
        <v>8</v>
      </c>
      <c r="E11" s="36" t="s">
        <v>5</v>
      </c>
      <c r="F11" s="36"/>
      <c r="G11" s="36" t="s">
        <v>15</v>
      </c>
      <c r="H11" s="13" t="s">
        <v>654</v>
      </c>
      <c r="I11" s="12"/>
      <c r="J11" s="12"/>
      <c r="K11" s="12"/>
      <c r="L11" s="12"/>
      <c r="R11" s="12">
        <v>10</v>
      </c>
      <c r="V11" s="13">
        <v>0</v>
      </c>
      <c r="W11" s="13">
        <v>0</v>
      </c>
      <c r="X11" s="13">
        <v>0</v>
      </c>
      <c r="Y11" s="13">
        <v>1</v>
      </c>
      <c r="Z11" s="13">
        <v>7</v>
      </c>
      <c r="AA11" s="13">
        <v>11</v>
      </c>
      <c r="AB11" s="13">
        <v>8</v>
      </c>
      <c r="AC11" s="13">
        <v>1</v>
      </c>
      <c r="AD11" s="13">
        <v>1</v>
      </c>
      <c r="AE11" s="13">
        <v>1</v>
      </c>
      <c r="AF11" s="13">
        <v>0</v>
      </c>
      <c r="AG11" s="13">
        <v>0</v>
      </c>
      <c r="AH11" s="13">
        <v>0</v>
      </c>
      <c r="AI11" s="13">
        <v>0</v>
      </c>
      <c r="AJ11" s="13">
        <v>0</v>
      </c>
    </row>
    <row r="12" spans="1:36" ht="27">
      <c r="A12" s="36">
        <f>A11+B12</f>
        <v>395</v>
      </c>
      <c r="B12" s="36">
        <v>9</v>
      </c>
      <c r="C12" s="141" t="s">
        <v>660</v>
      </c>
      <c r="D12" s="36">
        <f>B12</f>
        <v>9</v>
      </c>
      <c r="E12" s="36" t="s">
        <v>13</v>
      </c>
      <c r="F12" s="36">
        <v>3.2</v>
      </c>
      <c r="G12" s="36" t="s">
        <v>6</v>
      </c>
      <c r="H12" s="142"/>
      <c r="I12" s="12">
        <f>O12*100/P12</f>
        <v>1.5734265734265733</v>
      </c>
      <c r="J12" s="12">
        <f>N12*100/P12</f>
        <v>9.615384615384615</v>
      </c>
      <c r="K12" s="12">
        <f>M12*100/P12</f>
        <v>88.811188811188813</v>
      </c>
      <c r="L12" s="12">
        <f>SUM(I12:K12)</f>
        <v>100</v>
      </c>
      <c r="M12" s="1">
        <f>508</f>
        <v>508</v>
      </c>
      <c r="N12" s="1">
        <f>55</f>
        <v>55</v>
      </c>
      <c r="O12" s="1">
        <f>9</f>
        <v>9</v>
      </c>
      <c r="P12" s="1">
        <f>SUM(M12:O12)</f>
        <v>572</v>
      </c>
      <c r="R12" s="12"/>
      <c r="V12" s="13"/>
      <c r="W12" s="13"/>
      <c r="X12" s="13"/>
      <c r="Y12" s="13"/>
      <c r="Z12" s="13"/>
      <c r="AA12" s="13"/>
      <c r="AB12" s="13"/>
      <c r="AC12" s="13"/>
      <c r="AD12" s="13"/>
      <c r="AE12" s="13"/>
      <c r="AF12" s="13"/>
      <c r="AG12" s="13"/>
      <c r="AH12" s="13"/>
      <c r="AI12" s="13"/>
      <c r="AJ12" s="13"/>
    </row>
    <row r="13" spans="1:36" ht="27">
      <c r="A13" s="40">
        <f t="shared" si="1"/>
        <v>411</v>
      </c>
      <c r="B13" s="40">
        <v>16</v>
      </c>
      <c r="C13" s="40" t="s">
        <v>382</v>
      </c>
      <c r="D13" s="40">
        <f t="shared" si="0"/>
        <v>16</v>
      </c>
      <c r="E13" s="36" t="s">
        <v>85</v>
      </c>
      <c r="F13" s="36"/>
      <c r="G13" s="36" t="s">
        <v>86</v>
      </c>
      <c r="H13" s="13"/>
      <c r="I13" s="12"/>
      <c r="J13" s="12"/>
      <c r="K13" s="12"/>
      <c r="L13" s="12"/>
      <c r="R13" s="12">
        <v>0.7</v>
      </c>
      <c r="V13" s="13">
        <v>0</v>
      </c>
      <c r="W13" s="13">
        <v>0</v>
      </c>
      <c r="X13" s="13">
        <v>0</v>
      </c>
      <c r="Y13" s="13">
        <v>0</v>
      </c>
      <c r="Z13" s="13">
        <v>1</v>
      </c>
      <c r="AA13" s="13">
        <v>4</v>
      </c>
      <c r="AB13" s="13">
        <v>1</v>
      </c>
      <c r="AC13" s="13">
        <v>0</v>
      </c>
      <c r="AD13" s="13">
        <v>1</v>
      </c>
      <c r="AE13" s="13">
        <v>2</v>
      </c>
      <c r="AF13" s="13">
        <v>2</v>
      </c>
      <c r="AG13" s="13">
        <v>0</v>
      </c>
      <c r="AH13" s="13">
        <v>0</v>
      </c>
      <c r="AI13" s="13">
        <v>0</v>
      </c>
      <c r="AJ13" s="13">
        <v>0</v>
      </c>
    </row>
    <row r="14" spans="1:36" ht="51" customHeight="1">
      <c r="A14" s="36">
        <f>A13+B14</f>
        <v>417</v>
      </c>
      <c r="B14" s="36">
        <v>6</v>
      </c>
      <c r="C14" s="141" t="s">
        <v>661</v>
      </c>
      <c r="D14" s="36">
        <f>B14</f>
        <v>6</v>
      </c>
      <c r="E14" s="36" t="s">
        <v>66</v>
      </c>
      <c r="F14" s="36">
        <v>1.6</v>
      </c>
      <c r="G14" s="36" t="s">
        <v>87</v>
      </c>
      <c r="H14" s="13"/>
      <c r="I14" s="12">
        <f>O14*100/P14</f>
        <v>1.9562715765247412</v>
      </c>
      <c r="J14" s="12">
        <f>N14*100/P14</f>
        <v>9.5512082853855009</v>
      </c>
      <c r="K14" s="12">
        <f>M14*100/P14</f>
        <v>88.492520138089759</v>
      </c>
      <c r="L14" s="12">
        <f>SUM(I14:K14)</f>
        <v>100</v>
      </c>
      <c r="M14" s="1">
        <f>503+266</f>
        <v>769</v>
      </c>
      <c r="N14" s="1">
        <f>55+28</f>
        <v>83</v>
      </c>
      <c r="O14" s="1">
        <f>11+6</f>
        <v>17</v>
      </c>
      <c r="P14" s="1">
        <f>SUM(M14:O14)</f>
        <v>869</v>
      </c>
      <c r="R14" s="12">
        <v>0</v>
      </c>
      <c r="V14" s="13"/>
      <c r="W14" s="13"/>
      <c r="X14" s="13"/>
      <c r="Y14" s="13"/>
      <c r="Z14" s="13"/>
      <c r="AA14" s="13"/>
      <c r="AB14" s="13"/>
      <c r="AC14" s="13"/>
      <c r="AD14" s="13"/>
      <c r="AE14" s="13"/>
      <c r="AF14" s="13"/>
      <c r="AG14" s="13"/>
      <c r="AH14" s="13"/>
      <c r="AI14" s="13"/>
      <c r="AJ14" s="13"/>
    </row>
    <row r="15" spans="1:36">
      <c r="A15" s="40">
        <f>A14+B15</f>
        <v>424</v>
      </c>
      <c r="B15" s="40">
        <v>7</v>
      </c>
      <c r="C15" s="40" t="s">
        <v>382</v>
      </c>
      <c r="D15" s="40">
        <f>B15</f>
        <v>7</v>
      </c>
      <c r="E15" s="36" t="s">
        <v>85</v>
      </c>
      <c r="F15" s="36"/>
      <c r="G15" s="36" t="s">
        <v>135</v>
      </c>
      <c r="H15" s="13"/>
      <c r="I15" s="12"/>
      <c r="J15" s="12"/>
      <c r="K15" s="12"/>
      <c r="L15" s="12"/>
      <c r="R15" s="12">
        <v>0</v>
      </c>
      <c r="V15" s="13"/>
      <c r="W15" s="13"/>
      <c r="X15" s="13"/>
      <c r="Y15" s="13"/>
      <c r="Z15" s="13"/>
      <c r="AA15" s="13"/>
      <c r="AB15" s="13"/>
      <c r="AC15" s="13"/>
      <c r="AD15" s="13"/>
      <c r="AE15" s="13"/>
      <c r="AF15" s="13"/>
      <c r="AG15" s="13"/>
      <c r="AH15" s="13"/>
      <c r="AI15" s="13"/>
      <c r="AJ15" s="13"/>
    </row>
    <row r="16" spans="1:36" ht="27">
      <c r="A16" s="36">
        <f>A15+B16</f>
        <v>444</v>
      </c>
      <c r="B16" s="36">
        <v>20</v>
      </c>
      <c r="C16" s="141" t="s">
        <v>662</v>
      </c>
      <c r="D16" s="36">
        <f>B16</f>
        <v>20</v>
      </c>
      <c r="E16" s="36" t="s">
        <v>482</v>
      </c>
      <c r="F16" s="36">
        <v>3.6</v>
      </c>
      <c r="G16" s="36" t="s">
        <v>136</v>
      </c>
      <c r="H16" s="13"/>
      <c r="I16" s="12">
        <f>O16*100/P16</f>
        <v>1.4834205933682374</v>
      </c>
      <c r="J16" s="12">
        <f>N16*100/P16</f>
        <v>4.4502617801047117</v>
      </c>
      <c r="K16" s="12">
        <f>M16*100/P16</f>
        <v>94.066317626527052</v>
      </c>
      <c r="L16" s="12">
        <f>SUM(I16:K16)</f>
        <v>100</v>
      </c>
      <c r="M16" s="1">
        <f>510+568</f>
        <v>1078</v>
      </c>
      <c r="N16" s="1">
        <f>29+22</f>
        <v>51</v>
      </c>
      <c r="O16" s="1">
        <f>8+9</f>
        <v>17</v>
      </c>
      <c r="P16" s="1">
        <f>SUM(M16:O16)</f>
        <v>1146</v>
      </c>
      <c r="R16" s="12"/>
      <c r="V16" s="13"/>
      <c r="W16" s="13"/>
      <c r="X16" s="13"/>
      <c r="Y16" s="13"/>
      <c r="Z16" s="13"/>
      <c r="AA16" s="13"/>
      <c r="AB16" s="13"/>
      <c r="AC16" s="13"/>
      <c r="AD16" s="13"/>
      <c r="AE16" s="13"/>
      <c r="AF16" s="13"/>
      <c r="AG16" s="13"/>
      <c r="AH16" s="13"/>
      <c r="AI16" s="13"/>
      <c r="AJ16" s="13"/>
    </row>
    <row r="17" spans="1:36">
      <c r="A17" s="40">
        <f>A16+B17</f>
        <v>446</v>
      </c>
      <c r="B17" s="40">
        <v>2</v>
      </c>
      <c r="C17" s="40" t="s">
        <v>382</v>
      </c>
      <c r="D17" s="40">
        <f>B17</f>
        <v>2</v>
      </c>
      <c r="E17" s="36" t="s">
        <v>5</v>
      </c>
      <c r="F17" s="36"/>
      <c r="G17" s="36"/>
      <c r="H17" s="13"/>
      <c r="I17" s="12"/>
      <c r="J17" s="12"/>
      <c r="K17" s="12"/>
      <c r="L17" s="12"/>
      <c r="R17" s="12"/>
      <c r="V17" s="13"/>
      <c r="W17" s="13"/>
      <c r="X17" s="13"/>
      <c r="Y17" s="13"/>
      <c r="Z17" s="13"/>
      <c r="AA17" s="13"/>
      <c r="AB17" s="13"/>
      <c r="AC17" s="13"/>
      <c r="AD17" s="13"/>
      <c r="AE17" s="13"/>
      <c r="AF17" s="13"/>
      <c r="AG17" s="13"/>
      <c r="AH17" s="13"/>
      <c r="AI17" s="13"/>
      <c r="AJ17" s="13"/>
    </row>
    <row r="18" spans="1:36" ht="27">
      <c r="A18" s="36">
        <f>A17+B18</f>
        <v>450</v>
      </c>
      <c r="B18" s="36">
        <v>4</v>
      </c>
      <c r="C18" s="143" t="s">
        <v>663</v>
      </c>
      <c r="D18" s="36">
        <f t="shared" si="0"/>
        <v>4</v>
      </c>
      <c r="E18" s="36" t="s">
        <v>489</v>
      </c>
      <c r="F18" s="36">
        <v>3.5</v>
      </c>
      <c r="G18" s="36" t="s">
        <v>130</v>
      </c>
      <c r="H18" s="13"/>
      <c r="I18" s="12">
        <f>O18*100/P18</f>
        <v>1.1278195488721805</v>
      </c>
      <c r="J18" s="12">
        <f>N18*100/P18</f>
        <v>2.8195488721804511</v>
      </c>
      <c r="K18" s="12">
        <f>M18*100/P18</f>
        <v>96.05263157894737</v>
      </c>
      <c r="L18" s="12">
        <f>SUM(I18:K18)</f>
        <v>100</v>
      </c>
      <c r="M18" s="1">
        <f>511</f>
        <v>511</v>
      </c>
      <c r="N18" s="1">
        <f>15</f>
        <v>15</v>
      </c>
      <c r="O18" s="1">
        <f>6</f>
        <v>6</v>
      </c>
      <c r="P18" s="1">
        <f>SUM(M18:O18)</f>
        <v>532</v>
      </c>
      <c r="R18" s="12"/>
      <c r="V18" s="13"/>
      <c r="W18" s="13"/>
      <c r="X18" s="13"/>
      <c r="Y18" s="13"/>
      <c r="Z18" s="13"/>
      <c r="AA18" s="13"/>
      <c r="AB18" s="13"/>
      <c r="AC18" s="13"/>
      <c r="AD18" s="13"/>
      <c r="AE18" s="13"/>
      <c r="AF18" s="13"/>
      <c r="AG18" s="13"/>
      <c r="AH18" s="13"/>
      <c r="AI18" s="13"/>
      <c r="AJ18" s="13"/>
    </row>
    <row r="19" spans="1:36">
      <c r="A19" s="40">
        <f t="shared" si="1"/>
        <v>456</v>
      </c>
      <c r="B19" s="40">
        <v>6</v>
      </c>
      <c r="C19" s="40" t="s">
        <v>382</v>
      </c>
      <c r="D19" s="40">
        <f t="shared" si="0"/>
        <v>6</v>
      </c>
      <c r="E19" s="36" t="s">
        <v>85</v>
      </c>
      <c r="F19" s="36"/>
      <c r="G19" s="36" t="s">
        <v>82</v>
      </c>
      <c r="H19" s="13"/>
      <c r="I19" s="12"/>
      <c r="J19" s="12"/>
      <c r="K19" s="12"/>
      <c r="L19" s="12"/>
      <c r="R19" s="12">
        <v>0</v>
      </c>
      <c r="V19" s="13"/>
      <c r="W19" s="13"/>
      <c r="X19" s="13"/>
      <c r="Y19" s="13"/>
      <c r="Z19" s="13"/>
      <c r="AA19" s="13"/>
      <c r="AB19" s="13"/>
      <c r="AC19" s="13"/>
      <c r="AD19" s="13"/>
      <c r="AE19" s="13"/>
      <c r="AF19" s="13"/>
      <c r="AG19" s="13"/>
      <c r="AH19" s="13"/>
      <c r="AI19" s="13"/>
      <c r="AJ19" s="13"/>
    </row>
    <row r="20" spans="1:36" ht="42.95" customHeight="1">
      <c r="A20" s="36">
        <f t="shared" si="1"/>
        <v>461</v>
      </c>
      <c r="B20" s="36">
        <v>5</v>
      </c>
      <c r="C20" s="141" t="s">
        <v>664</v>
      </c>
      <c r="D20" s="36">
        <f t="shared" si="0"/>
        <v>5</v>
      </c>
      <c r="E20" s="36" t="s">
        <v>490</v>
      </c>
      <c r="F20" s="36">
        <v>0.8</v>
      </c>
      <c r="G20" s="36" t="s">
        <v>83</v>
      </c>
      <c r="H20" s="13"/>
      <c r="I20" s="12">
        <f>O20*100/P20</f>
        <v>1.6274864376130198</v>
      </c>
      <c r="J20" s="12">
        <f>N20*100/P20</f>
        <v>8.5593731163351414</v>
      </c>
      <c r="K20" s="12">
        <f>M20*100/P20</f>
        <v>89.813140446051833</v>
      </c>
      <c r="L20" s="12">
        <f>SUM(I20:K20)</f>
        <v>100</v>
      </c>
      <c r="M20" s="1">
        <f>518+519+453</f>
        <v>1490</v>
      </c>
      <c r="N20" s="1">
        <f>57+40+45</f>
        <v>142</v>
      </c>
      <c r="O20" s="1">
        <f>10+12+5</f>
        <v>27</v>
      </c>
      <c r="P20" s="1">
        <f>SUM(M20:O20)</f>
        <v>1659</v>
      </c>
      <c r="R20" s="12"/>
      <c r="V20" s="13"/>
      <c r="W20" s="13"/>
      <c r="X20" s="13"/>
      <c r="Y20" s="13"/>
      <c r="Z20" s="13"/>
      <c r="AA20" s="13"/>
      <c r="AB20" s="13"/>
      <c r="AC20" s="13"/>
      <c r="AD20" s="13"/>
      <c r="AE20" s="13"/>
      <c r="AF20" s="13"/>
      <c r="AG20" s="13"/>
      <c r="AH20" s="13"/>
      <c r="AI20" s="13"/>
      <c r="AJ20" s="13"/>
    </row>
    <row r="21" spans="1:36">
      <c r="A21" s="40">
        <f t="shared" si="1"/>
        <v>463</v>
      </c>
      <c r="B21" s="40">
        <v>2</v>
      </c>
      <c r="C21" s="40" t="s">
        <v>382</v>
      </c>
      <c r="D21" s="40">
        <f t="shared" si="0"/>
        <v>2</v>
      </c>
      <c r="E21" s="36" t="s">
        <v>85</v>
      </c>
      <c r="F21" s="36"/>
      <c r="G21" s="36"/>
      <c r="H21" s="13"/>
      <c r="I21" s="12"/>
      <c r="J21" s="12"/>
      <c r="K21" s="12"/>
      <c r="L21" s="12"/>
      <c r="R21" s="12"/>
      <c r="V21" s="13"/>
      <c r="W21" s="13"/>
      <c r="X21" s="13"/>
      <c r="Y21" s="13"/>
      <c r="Z21" s="13"/>
      <c r="AA21" s="13"/>
      <c r="AB21" s="13"/>
      <c r="AC21" s="13"/>
      <c r="AD21" s="13"/>
      <c r="AE21" s="13"/>
      <c r="AF21" s="13"/>
      <c r="AG21" s="13"/>
      <c r="AH21" s="13"/>
      <c r="AI21" s="13"/>
      <c r="AJ21" s="13"/>
    </row>
    <row r="22" spans="1:36" ht="40.5">
      <c r="A22" s="36">
        <f t="shared" ref="A22:A28" si="2">A21+B22</f>
        <v>471</v>
      </c>
      <c r="B22" s="36">
        <v>8</v>
      </c>
      <c r="C22" s="141" t="s">
        <v>665</v>
      </c>
      <c r="D22" s="36">
        <f t="shared" ref="D22:D27" si="3">B22</f>
        <v>8</v>
      </c>
      <c r="E22" s="36" t="s">
        <v>39</v>
      </c>
      <c r="F22" s="36">
        <v>4.8</v>
      </c>
      <c r="G22" s="36" t="s">
        <v>17</v>
      </c>
      <c r="H22" s="144"/>
      <c r="I22" s="12">
        <f>O22*100/P22</f>
        <v>1.3461538461538463</v>
      </c>
      <c r="J22" s="12">
        <f>N22*100/P22</f>
        <v>4.8076923076923075</v>
      </c>
      <c r="K22" s="12">
        <f>M22*100/P22</f>
        <v>93.84615384615384</v>
      </c>
      <c r="L22" s="12">
        <f>SUM(I22:K22)</f>
        <v>100</v>
      </c>
      <c r="M22" s="1">
        <f>488</f>
        <v>488</v>
      </c>
      <c r="N22" s="1">
        <f>25</f>
        <v>25</v>
      </c>
      <c r="O22" s="1">
        <f>7</f>
        <v>7</v>
      </c>
      <c r="P22" s="1">
        <f>SUM(M22:O22)</f>
        <v>520</v>
      </c>
      <c r="R22" s="12"/>
      <c r="V22" s="13"/>
      <c r="W22" s="13"/>
      <c r="X22" s="13"/>
      <c r="Y22" s="13"/>
      <c r="Z22" s="13"/>
      <c r="AA22" s="13"/>
      <c r="AB22" s="13"/>
      <c r="AC22" s="13"/>
      <c r="AD22" s="13"/>
      <c r="AE22" s="13"/>
      <c r="AF22" s="13"/>
      <c r="AG22" s="13"/>
      <c r="AH22" s="13"/>
      <c r="AI22" s="13"/>
      <c r="AJ22" s="13"/>
    </row>
    <row r="23" spans="1:36">
      <c r="A23" s="40">
        <f t="shared" si="2"/>
        <v>484</v>
      </c>
      <c r="B23" s="40">
        <v>13</v>
      </c>
      <c r="C23" s="40" t="s">
        <v>382</v>
      </c>
      <c r="D23" s="57">
        <f t="shared" si="3"/>
        <v>13</v>
      </c>
      <c r="E23" s="36" t="s">
        <v>85</v>
      </c>
      <c r="F23" s="36"/>
      <c r="G23" s="36"/>
      <c r="H23" s="13"/>
      <c r="I23" s="12"/>
      <c r="J23" s="12"/>
      <c r="K23" s="12"/>
      <c r="L23" s="12"/>
      <c r="R23" s="12"/>
      <c r="V23" s="13"/>
      <c r="W23" s="13"/>
      <c r="X23" s="13"/>
      <c r="Y23" s="13"/>
      <c r="Z23" s="13"/>
      <c r="AA23" s="13"/>
      <c r="AB23" s="13"/>
      <c r="AC23" s="13"/>
      <c r="AD23" s="13"/>
      <c r="AE23" s="13"/>
      <c r="AF23" s="13"/>
      <c r="AG23" s="13"/>
      <c r="AH23" s="13"/>
      <c r="AI23" s="13"/>
      <c r="AJ23" s="13"/>
    </row>
    <row r="24" spans="1:36">
      <c r="A24" s="36">
        <f t="shared" si="2"/>
        <v>489</v>
      </c>
      <c r="B24" s="36">
        <v>5</v>
      </c>
      <c r="C24" s="145" t="s">
        <v>666</v>
      </c>
      <c r="D24" s="147">
        <f>B24+B25+B26</f>
        <v>15</v>
      </c>
      <c r="E24" s="146" t="s">
        <v>474</v>
      </c>
      <c r="F24" s="36">
        <v>2</v>
      </c>
      <c r="G24" s="36"/>
      <c r="H24" s="13"/>
      <c r="I24" s="12">
        <f>O24*100/P24</f>
        <v>0.86956521739130432</v>
      </c>
      <c r="J24" s="12">
        <f>N24*100/P24</f>
        <v>4.3478260869565215</v>
      </c>
      <c r="K24" s="12">
        <f>M24*100/P24</f>
        <v>94.782608695652172</v>
      </c>
      <c r="L24" s="12">
        <f>SUM(I24:K24)</f>
        <v>100</v>
      </c>
      <c r="M24" s="1">
        <f>545</f>
        <v>545</v>
      </c>
      <c r="N24" s="1">
        <f>25</f>
        <v>25</v>
      </c>
      <c r="O24" s="1">
        <f>5</f>
        <v>5</v>
      </c>
      <c r="P24" s="1">
        <f>SUM(M24:O24)</f>
        <v>575</v>
      </c>
      <c r="R24" s="12"/>
      <c r="V24" s="13"/>
      <c r="W24" s="13"/>
      <c r="X24" s="13"/>
      <c r="Y24" s="13"/>
      <c r="Z24" s="13"/>
      <c r="AA24" s="13"/>
      <c r="AB24" s="13"/>
      <c r="AC24" s="13"/>
      <c r="AD24" s="13"/>
      <c r="AE24" s="13"/>
      <c r="AF24" s="13"/>
      <c r="AG24" s="13"/>
      <c r="AH24" s="13"/>
      <c r="AI24" s="13"/>
      <c r="AJ24" s="13"/>
    </row>
    <row r="25" spans="1:36">
      <c r="A25" s="36">
        <f t="shared" si="2"/>
        <v>492</v>
      </c>
      <c r="B25" s="36">
        <v>3</v>
      </c>
      <c r="C25" s="145" t="s">
        <v>666</v>
      </c>
      <c r="D25" s="148"/>
      <c r="E25" s="146" t="s">
        <v>496</v>
      </c>
      <c r="F25" s="36">
        <v>1.5</v>
      </c>
      <c r="G25" s="36"/>
      <c r="H25" s="13"/>
      <c r="I25" s="12"/>
      <c r="J25" s="12"/>
      <c r="K25" s="12"/>
      <c r="L25" s="12"/>
      <c r="R25" s="12"/>
      <c r="V25" s="13"/>
      <c r="W25" s="13"/>
      <c r="X25" s="13"/>
      <c r="Y25" s="13"/>
      <c r="Z25" s="13"/>
      <c r="AA25" s="13"/>
      <c r="AB25" s="13"/>
      <c r="AC25" s="13"/>
      <c r="AD25" s="13"/>
      <c r="AE25" s="13"/>
      <c r="AF25" s="13"/>
      <c r="AG25" s="13"/>
      <c r="AH25" s="13"/>
      <c r="AI25" s="13"/>
      <c r="AJ25" s="13"/>
    </row>
    <row r="26" spans="1:36" ht="27">
      <c r="A26" s="36">
        <f t="shared" si="2"/>
        <v>499</v>
      </c>
      <c r="B26" s="36">
        <v>7</v>
      </c>
      <c r="C26" s="145" t="s">
        <v>666</v>
      </c>
      <c r="D26" s="149"/>
      <c r="E26" s="146" t="s">
        <v>40</v>
      </c>
      <c r="F26" s="36">
        <v>4.2</v>
      </c>
      <c r="G26" s="36" t="s">
        <v>22</v>
      </c>
      <c r="H26" s="13"/>
      <c r="I26" s="12"/>
      <c r="J26" s="12"/>
      <c r="K26" s="12"/>
      <c r="L26" s="12"/>
      <c r="R26" s="12"/>
      <c r="V26" s="13"/>
      <c r="W26" s="13"/>
      <c r="X26" s="13"/>
      <c r="Y26" s="13"/>
      <c r="Z26" s="13"/>
      <c r="AA26" s="13"/>
      <c r="AB26" s="13"/>
      <c r="AC26" s="13"/>
      <c r="AD26" s="13"/>
      <c r="AE26" s="13"/>
      <c r="AF26" s="13"/>
      <c r="AG26" s="13"/>
      <c r="AH26" s="13"/>
      <c r="AI26" s="13"/>
      <c r="AJ26" s="13"/>
    </row>
    <row r="27" spans="1:36">
      <c r="A27" s="40">
        <f t="shared" si="2"/>
        <v>504</v>
      </c>
      <c r="B27" s="40">
        <v>5</v>
      </c>
      <c r="C27" s="40" t="s">
        <v>382</v>
      </c>
      <c r="D27" s="52">
        <f t="shared" si="3"/>
        <v>5</v>
      </c>
      <c r="E27" s="36" t="s">
        <v>85</v>
      </c>
      <c r="F27" s="36"/>
      <c r="G27" s="36"/>
      <c r="H27" s="13"/>
      <c r="I27" s="12"/>
      <c r="J27" s="12"/>
      <c r="K27" s="12"/>
      <c r="L27" s="12"/>
      <c r="R27" s="12"/>
      <c r="V27" s="13"/>
      <c r="W27" s="13"/>
      <c r="X27" s="13"/>
      <c r="Y27" s="13"/>
      <c r="Z27" s="13"/>
      <c r="AA27" s="13"/>
      <c r="AB27" s="13"/>
      <c r="AC27" s="13"/>
      <c r="AD27" s="13"/>
      <c r="AE27" s="13"/>
      <c r="AF27" s="13"/>
      <c r="AG27" s="13"/>
      <c r="AH27" s="13"/>
      <c r="AI27" s="13"/>
      <c r="AJ27" s="13"/>
    </row>
    <row r="28" spans="1:36" ht="30">
      <c r="A28" s="76">
        <f t="shared" si="2"/>
        <v>1304</v>
      </c>
      <c r="B28" s="76">
        <v>800</v>
      </c>
      <c r="C28" s="76" t="s">
        <v>414</v>
      </c>
      <c r="D28" s="76">
        <f>B28</f>
        <v>800</v>
      </c>
      <c r="E28" s="36" t="s">
        <v>26</v>
      </c>
      <c r="F28" s="36">
        <v>18</v>
      </c>
      <c r="G28" s="36"/>
      <c r="H28" s="68" t="s">
        <v>668</v>
      </c>
      <c r="I28" s="12"/>
      <c r="J28" s="12"/>
      <c r="K28" s="12"/>
      <c r="L28" s="12"/>
      <c r="R28" s="12"/>
      <c r="V28" s="13"/>
      <c r="W28" s="13"/>
      <c r="X28" s="13"/>
      <c r="Y28" s="13"/>
      <c r="Z28" s="13"/>
      <c r="AA28" s="13"/>
      <c r="AB28" s="13"/>
      <c r="AC28" s="13"/>
      <c r="AD28" s="13"/>
      <c r="AE28" s="13"/>
      <c r="AF28" s="13"/>
      <c r="AG28" s="13"/>
      <c r="AH28" s="13"/>
      <c r="AI28" s="13"/>
      <c r="AJ28" s="13"/>
    </row>
    <row r="29" spans="1:36">
      <c r="A29" s="45"/>
      <c r="B29" s="45"/>
      <c r="C29" s="45" t="s">
        <v>667</v>
      </c>
      <c r="D29" s="45"/>
      <c r="E29" s="36" t="s">
        <v>689</v>
      </c>
      <c r="F29" s="36"/>
      <c r="G29" s="36" t="s">
        <v>670</v>
      </c>
      <c r="H29" s="13"/>
      <c r="I29" s="12"/>
      <c r="J29" s="12"/>
      <c r="K29" s="12"/>
      <c r="L29" s="12"/>
      <c r="R29" s="12"/>
      <c r="V29" s="13"/>
      <c r="W29" s="13"/>
      <c r="X29" s="13"/>
      <c r="Y29" s="13"/>
      <c r="Z29" s="13"/>
      <c r="AA29" s="13"/>
      <c r="AB29" s="13"/>
      <c r="AC29" s="13"/>
      <c r="AD29" s="13"/>
      <c r="AE29" s="13"/>
      <c r="AF29" s="13"/>
      <c r="AG29" s="13"/>
      <c r="AH29" s="13"/>
      <c r="AI29" s="13"/>
      <c r="AJ29" s="13"/>
    </row>
    <row r="31" spans="1:36">
      <c r="A31"/>
      <c r="B31"/>
      <c r="C31"/>
      <c r="D31"/>
      <c r="E31"/>
      <c r="F31"/>
      <c r="G31"/>
    </row>
    <row r="32" spans="1:36">
      <c r="A32"/>
      <c r="B32"/>
      <c r="C32"/>
      <c r="D32"/>
      <c r="E32"/>
      <c r="F32"/>
      <c r="G32"/>
    </row>
    <row r="33" spans="1:7">
      <c r="A33"/>
      <c r="B33"/>
      <c r="C33"/>
      <c r="D33"/>
      <c r="E33"/>
      <c r="F33"/>
      <c r="G33"/>
    </row>
    <row r="34" spans="1:7">
      <c r="A34"/>
      <c r="B34"/>
      <c r="C34"/>
      <c r="D34"/>
      <c r="E34"/>
      <c r="F34"/>
      <c r="G34"/>
    </row>
    <row r="35" spans="1:7">
      <c r="A35"/>
      <c r="B35"/>
      <c r="C35"/>
      <c r="D35"/>
      <c r="E35"/>
      <c r="F35"/>
      <c r="G35"/>
    </row>
    <row r="36" spans="1:7">
      <c r="A36"/>
      <c r="B36"/>
      <c r="C36"/>
      <c r="D36"/>
      <c r="E36"/>
      <c r="F36"/>
      <c r="G36"/>
    </row>
    <row r="37" spans="1:7">
      <c r="A37"/>
      <c r="B37"/>
      <c r="C37"/>
      <c r="D37"/>
      <c r="E37"/>
      <c r="F37"/>
      <c r="G37"/>
    </row>
    <row r="38" spans="1:7">
      <c r="A38"/>
      <c r="B38"/>
      <c r="C38"/>
      <c r="D38"/>
      <c r="E38"/>
      <c r="F38"/>
      <c r="G38"/>
    </row>
    <row r="39" spans="1:7">
      <c r="A39"/>
      <c r="B39"/>
      <c r="C39"/>
      <c r="D39"/>
      <c r="E39"/>
      <c r="F39"/>
      <c r="G39"/>
    </row>
    <row r="40" spans="1:7">
      <c r="A40"/>
      <c r="B40"/>
      <c r="C40"/>
      <c r="D40"/>
      <c r="E40"/>
      <c r="F40"/>
      <c r="G40"/>
    </row>
    <row r="41" spans="1:7">
      <c r="A41"/>
      <c r="B41"/>
      <c r="C41"/>
      <c r="D41"/>
      <c r="E41"/>
      <c r="F41"/>
      <c r="G41"/>
    </row>
    <row r="42" spans="1:7">
      <c r="A42"/>
      <c r="B42"/>
      <c r="C42"/>
      <c r="D42"/>
      <c r="E42"/>
      <c r="F42"/>
      <c r="G42"/>
    </row>
    <row r="43" spans="1:7">
      <c r="A43"/>
      <c r="B43"/>
      <c r="C43"/>
      <c r="D43"/>
      <c r="E43"/>
      <c r="F43"/>
      <c r="G43"/>
    </row>
    <row r="44" spans="1:7">
      <c r="A44"/>
      <c r="B44"/>
      <c r="C44"/>
      <c r="D44"/>
      <c r="E44"/>
      <c r="F44"/>
      <c r="G44"/>
    </row>
    <row r="45" spans="1:7">
      <c r="A45"/>
      <c r="B45"/>
      <c r="C45"/>
      <c r="D45"/>
      <c r="E45"/>
      <c r="F45"/>
      <c r="G45"/>
    </row>
    <row r="46" spans="1:7">
      <c r="A46"/>
      <c r="B46"/>
      <c r="C46"/>
      <c r="D46"/>
      <c r="E46"/>
      <c r="F46"/>
      <c r="G46"/>
    </row>
    <row r="47" spans="1:7">
      <c r="A47"/>
      <c r="B47"/>
      <c r="C47"/>
      <c r="D47"/>
      <c r="E47"/>
      <c r="F47"/>
      <c r="G47"/>
    </row>
    <row r="48" spans="1:7">
      <c r="A48"/>
      <c r="B48"/>
      <c r="C48"/>
      <c r="D48"/>
      <c r="E48"/>
      <c r="F48"/>
      <c r="G48"/>
    </row>
    <row r="49" spans="1:7">
      <c r="A49"/>
      <c r="B49"/>
      <c r="C49"/>
      <c r="D49"/>
      <c r="E49"/>
      <c r="F49"/>
      <c r="G49"/>
    </row>
    <row r="50" spans="1:7">
      <c r="A50"/>
      <c r="B50"/>
      <c r="C50"/>
      <c r="D50"/>
      <c r="E50"/>
      <c r="F50"/>
      <c r="G50"/>
    </row>
    <row r="51" spans="1:7">
      <c r="A51"/>
      <c r="B51"/>
      <c r="C51"/>
      <c r="D51"/>
      <c r="E51"/>
      <c r="F51"/>
      <c r="G51"/>
    </row>
    <row r="52" spans="1:7">
      <c r="A52"/>
      <c r="B52"/>
      <c r="C52"/>
      <c r="D52"/>
      <c r="E52"/>
      <c r="F52"/>
      <c r="G52"/>
    </row>
    <row r="53" spans="1:7">
      <c r="A53"/>
      <c r="B53"/>
      <c r="C53"/>
      <c r="D53"/>
      <c r="E53"/>
      <c r="F53"/>
      <c r="G53"/>
    </row>
    <row r="54" spans="1:7">
      <c r="A54"/>
      <c r="B54"/>
      <c r="C54"/>
      <c r="D54"/>
      <c r="E54"/>
      <c r="F54"/>
      <c r="G54"/>
    </row>
    <row r="55" spans="1:7">
      <c r="A55"/>
      <c r="B55"/>
      <c r="C55"/>
      <c r="D55"/>
      <c r="E55"/>
      <c r="F55"/>
      <c r="G55"/>
    </row>
    <row r="56" spans="1:7">
      <c r="A56"/>
      <c r="B56"/>
      <c r="C56"/>
      <c r="D56"/>
      <c r="E56"/>
      <c r="F56"/>
      <c r="G56"/>
    </row>
    <row r="57" spans="1:7">
      <c r="A57"/>
      <c r="B57"/>
      <c r="C57"/>
      <c r="D57"/>
      <c r="E57"/>
      <c r="F57"/>
      <c r="G57"/>
    </row>
    <row r="58" spans="1:7">
      <c r="A58"/>
      <c r="B58"/>
      <c r="C58"/>
      <c r="D58"/>
      <c r="E58"/>
      <c r="F58"/>
      <c r="G58"/>
    </row>
    <row r="59" spans="1:7">
      <c r="A59"/>
      <c r="B59"/>
      <c r="C59"/>
      <c r="D59"/>
      <c r="E59"/>
      <c r="F59"/>
      <c r="G59"/>
    </row>
    <row r="60" spans="1:7">
      <c r="A60"/>
      <c r="B60"/>
      <c r="C60"/>
      <c r="D60"/>
      <c r="E60"/>
      <c r="F60"/>
      <c r="G60"/>
    </row>
    <row r="61" spans="1:7">
      <c r="A61"/>
      <c r="B61"/>
      <c r="C61"/>
      <c r="D61"/>
      <c r="E61"/>
      <c r="F61"/>
      <c r="G61"/>
    </row>
    <row r="62" spans="1:7">
      <c r="A62"/>
      <c r="B62"/>
      <c r="C62"/>
      <c r="D62"/>
      <c r="E62"/>
      <c r="F62"/>
      <c r="G62"/>
    </row>
    <row r="63" spans="1:7">
      <c r="A63"/>
      <c r="B63"/>
      <c r="C63"/>
      <c r="D63"/>
      <c r="E63"/>
      <c r="F63"/>
      <c r="G63"/>
    </row>
  </sheetData>
  <phoneticPr fontId="2"/>
  <pageMargins left="0.79000000000000015" right="0.79000000000000015" top="0.98" bottom="0.98" header="0.51" footer="0.51"/>
  <pageSetup paperSize="9" scale="65" orientation="portrait" horizontalDpi="4294967292" verticalDpi="4294967292"/>
  <drawing r:id="rId1"/>
  <tableParts count="1">
    <tablePart r:id="rId2"/>
  </tableParts>
  <extLst>
    <ext xmlns:mx="http://schemas.microsoft.com/office/mac/excel/2008/main" uri="{64002731-A6B0-56B0-2670-7721B7C09600}">
      <mx:PLV Mode="0" OnePage="0" WScale="0"/>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workbookViewId="0">
      <selection activeCell="E34" sqref="E34"/>
    </sheetView>
  </sheetViews>
  <sheetFormatPr defaultColWidth="12.625" defaultRowHeight="13.5"/>
  <cols>
    <col min="1" max="1" width="7" style="1" customWidth="1"/>
    <col min="2" max="2" width="7.125" style="1" customWidth="1"/>
    <col min="3" max="3" width="18" style="1" customWidth="1"/>
    <col min="4" max="4" width="9.125" style="1" customWidth="1"/>
    <col min="5" max="5" width="49.125" style="1" customWidth="1"/>
    <col min="6" max="6" width="9.375" style="1" customWidth="1"/>
    <col min="7" max="16384" width="12.625" style="1"/>
  </cols>
  <sheetData>
    <row r="1" spans="1:7" s="6" customFormat="1">
      <c r="C1" s="23" t="s">
        <v>507</v>
      </c>
      <c r="D1" s="23" t="s">
        <v>526</v>
      </c>
      <c r="E1" s="23" t="s">
        <v>527</v>
      </c>
      <c r="F1" s="7"/>
    </row>
    <row r="2" spans="1:7" s="6" customFormat="1">
      <c r="C2" s="25" t="s">
        <v>671</v>
      </c>
      <c r="D2" s="25" t="s">
        <v>508</v>
      </c>
      <c r="E2" s="26">
        <v>35.327660000000002</v>
      </c>
      <c r="F2" s="7"/>
    </row>
    <row r="3" spans="1:7" s="6" customFormat="1">
      <c r="C3" s="27" t="s">
        <v>672</v>
      </c>
      <c r="D3" s="27" t="s">
        <v>595</v>
      </c>
      <c r="E3" s="28">
        <v>138.90736999999999</v>
      </c>
      <c r="F3" s="7"/>
    </row>
    <row r="4" spans="1:7" s="6" customFormat="1" ht="27">
      <c r="C4" s="29"/>
      <c r="D4" s="29"/>
      <c r="E4" s="29" t="s">
        <v>675</v>
      </c>
      <c r="F4" s="2" t="s">
        <v>676</v>
      </c>
    </row>
    <row r="5" spans="1:7" s="6" customFormat="1" ht="27">
      <c r="A5" s="90" t="s">
        <v>564</v>
      </c>
      <c r="B5" s="90" t="s">
        <v>565</v>
      </c>
      <c r="C5" s="90" t="s">
        <v>206</v>
      </c>
      <c r="D5" s="90" t="s">
        <v>567</v>
      </c>
      <c r="E5" s="90" t="s">
        <v>158</v>
      </c>
      <c r="F5" s="91" t="s">
        <v>566</v>
      </c>
      <c r="G5" s="90" t="s">
        <v>123</v>
      </c>
    </row>
    <row r="6" spans="1:7">
      <c r="A6" s="13">
        <f>B6</f>
        <v>40</v>
      </c>
      <c r="B6" s="13">
        <v>40</v>
      </c>
      <c r="C6" s="13" t="s">
        <v>126</v>
      </c>
      <c r="D6" s="13">
        <f t="shared" ref="D6:D11" si="0">B6</f>
        <v>40</v>
      </c>
      <c r="E6" s="13" t="s">
        <v>65</v>
      </c>
      <c r="F6" s="13"/>
      <c r="G6" s="13"/>
    </row>
    <row r="7" spans="1:7">
      <c r="A7" s="40">
        <f>A6+B7</f>
        <v>56</v>
      </c>
      <c r="B7" s="40">
        <v>16</v>
      </c>
      <c r="C7" s="40" t="s">
        <v>120</v>
      </c>
      <c r="D7" s="40">
        <f t="shared" si="0"/>
        <v>16</v>
      </c>
      <c r="E7" s="13" t="s">
        <v>109</v>
      </c>
      <c r="F7" s="13"/>
      <c r="G7" s="13"/>
    </row>
    <row r="8" spans="1:7" s="3" customFormat="1">
      <c r="A8" s="34">
        <f>A7+B8</f>
        <v>62</v>
      </c>
      <c r="B8" s="34">
        <v>6</v>
      </c>
      <c r="C8" s="35" t="s">
        <v>514</v>
      </c>
      <c r="D8" s="34">
        <f t="shared" si="0"/>
        <v>6</v>
      </c>
      <c r="E8" s="34" t="s">
        <v>16</v>
      </c>
      <c r="F8" s="34">
        <v>1.6</v>
      </c>
      <c r="G8" s="34"/>
    </row>
    <row r="9" spans="1:7">
      <c r="A9" s="40">
        <f>A8+B9</f>
        <v>73</v>
      </c>
      <c r="B9" s="40">
        <v>11</v>
      </c>
      <c r="C9" s="40" t="s">
        <v>120</v>
      </c>
      <c r="D9" s="40">
        <f t="shared" si="0"/>
        <v>11</v>
      </c>
      <c r="E9" s="13" t="s">
        <v>32</v>
      </c>
      <c r="F9" s="13"/>
      <c r="G9" s="13"/>
    </row>
    <row r="10" spans="1:7" s="3" customFormat="1">
      <c r="A10" s="34">
        <f>A9+B10</f>
        <v>94</v>
      </c>
      <c r="B10" s="34">
        <v>21</v>
      </c>
      <c r="C10" s="13" t="s">
        <v>515</v>
      </c>
      <c r="D10" s="34">
        <f t="shared" si="0"/>
        <v>21</v>
      </c>
      <c r="E10" s="34" t="s">
        <v>7</v>
      </c>
      <c r="F10" s="34">
        <v>0.7</v>
      </c>
      <c r="G10" s="34"/>
    </row>
    <row r="11" spans="1:7">
      <c r="A11" s="40">
        <f>A7+B11</f>
        <v>64</v>
      </c>
      <c r="B11" s="40">
        <v>8</v>
      </c>
      <c r="C11" s="40" t="s">
        <v>120</v>
      </c>
      <c r="D11" s="40">
        <f t="shared" si="0"/>
        <v>8</v>
      </c>
      <c r="E11" s="13" t="s">
        <v>32</v>
      </c>
      <c r="F11" s="13"/>
      <c r="G11" s="13"/>
    </row>
    <row r="12" spans="1:7" ht="27">
      <c r="A12" s="13">
        <f t="shared" ref="A12:A24" si="1">A11+B12</f>
        <v>74</v>
      </c>
      <c r="B12" s="13">
        <v>10</v>
      </c>
      <c r="C12" s="13" t="s">
        <v>516</v>
      </c>
      <c r="D12" s="13">
        <f t="shared" ref="D12:D24" si="2">B12</f>
        <v>10</v>
      </c>
      <c r="E12" s="13" t="s">
        <v>368</v>
      </c>
      <c r="F12" s="13">
        <v>2.2999999999999998</v>
      </c>
      <c r="G12" s="13"/>
    </row>
    <row r="13" spans="1:7">
      <c r="A13" s="40">
        <f t="shared" si="1"/>
        <v>86</v>
      </c>
      <c r="B13" s="40">
        <v>12</v>
      </c>
      <c r="C13" s="40" t="s">
        <v>120</v>
      </c>
      <c r="D13" s="40">
        <f t="shared" si="2"/>
        <v>12</v>
      </c>
      <c r="E13" s="13" t="s">
        <v>32</v>
      </c>
      <c r="F13" s="13"/>
      <c r="G13" s="13"/>
    </row>
    <row r="14" spans="1:7" ht="27">
      <c r="A14" s="13">
        <f>A13+B14</f>
        <v>95</v>
      </c>
      <c r="B14" s="13">
        <v>9</v>
      </c>
      <c r="C14" s="13" t="s">
        <v>8</v>
      </c>
      <c r="D14" s="13">
        <f>B14</f>
        <v>9</v>
      </c>
      <c r="E14" s="13" t="s">
        <v>375</v>
      </c>
      <c r="F14" s="13">
        <v>2.5</v>
      </c>
      <c r="G14" s="13"/>
    </row>
    <row r="15" spans="1:7">
      <c r="A15" s="40">
        <f>A14+B15</f>
        <v>96</v>
      </c>
      <c r="B15" s="40">
        <v>1</v>
      </c>
      <c r="C15" s="40" t="s">
        <v>120</v>
      </c>
      <c r="D15" s="40">
        <f>B15</f>
        <v>1</v>
      </c>
      <c r="E15" s="13" t="s">
        <v>128</v>
      </c>
      <c r="F15" s="13"/>
      <c r="G15" s="13"/>
    </row>
    <row r="16" spans="1:7" ht="27">
      <c r="A16" s="13">
        <f>A14+B16</f>
        <v>120</v>
      </c>
      <c r="B16" s="13">
        <v>25</v>
      </c>
      <c r="C16" s="13" t="s">
        <v>518</v>
      </c>
      <c r="D16" s="13">
        <f t="shared" si="2"/>
        <v>25</v>
      </c>
      <c r="E16" s="13" t="s">
        <v>375</v>
      </c>
      <c r="F16" s="13">
        <v>3.4</v>
      </c>
      <c r="G16" s="13"/>
    </row>
    <row r="17" spans="1:7">
      <c r="A17" s="40">
        <f t="shared" si="1"/>
        <v>129</v>
      </c>
      <c r="B17" s="40">
        <v>9</v>
      </c>
      <c r="C17" s="40" t="s">
        <v>120</v>
      </c>
      <c r="D17" s="40">
        <f t="shared" si="2"/>
        <v>9</v>
      </c>
      <c r="E17" s="13" t="s">
        <v>318</v>
      </c>
      <c r="F17" s="13"/>
      <c r="G17" s="13"/>
    </row>
    <row r="18" spans="1:7" ht="27">
      <c r="A18" s="13">
        <f t="shared" si="1"/>
        <v>144</v>
      </c>
      <c r="B18" s="13">
        <v>15</v>
      </c>
      <c r="C18" s="13" t="s">
        <v>409</v>
      </c>
      <c r="D18" s="13">
        <f t="shared" si="2"/>
        <v>15</v>
      </c>
      <c r="E18" s="13" t="s">
        <v>129</v>
      </c>
      <c r="F18" s="13">
        <v>2.5</v>
      </c>
      <c r="G18" s="13"/>
    </row>
    <row r="19" spans="1:7">
      <c r="A19" s="40">
        <f t="shared" si="1"/>
        <v>147</v>
      </c>
      <c r="B19" s="40">
        <v>3</v>
      </c>
      <c r="C19" s="40" t="s">
        <v>120</v>
      </c>
      <c r="D19" s="40">
        <f t="shared" si="2"/>
        <v>3</v>
      </c>
      <c r="E19" s="13" t="s">
        <v>318</v>
      </c>
      <c r="F19" s="13"/>
      <c r="G19" s="13"/>
    </row>
    <row r="20" spans="1:7">
      <c r="A20" s="13">
        <f>A19+B20</f>
        <v>156</v>
      </c>
      <c r="B20" s="13">
        <v>9</v>
      </c>
      <c r="C20" s="13" t="s">
        <v>127</v>
      </c>
      <c r="D20" s="13">
        <f>B20</f>
        <v>9</v>
      </c>
      <c r="E20" s="13" t="s">
        <v>19</v>
      </c>
      <c r="F20" s="13">
        <v>3.1</v>
      </c>
      <c r="G20" s="13"/>
    </row>
    <row r="21" spans="1:7">
      <c r="A21" s="40">
        <f>A20+B21</f>
        <v>163</v>
      </c>
      <c r="B21" s="40">
        <v>7</v>
      </c>
      <c r="C21" s="40" t="s">
        <v>120</v>
      </c>
      <c r="D21" s="57">
        <f>B21</f>
        <v>7</v>
      </c>
      <c r="E21" s="13" t="s">
        <v>32</v>
      </c>
      <c r="F21" s="13"/>
      <c r="G21" s="13"/>
    </row>
    <row r="22" spans="1:7" ht="27">
      <c r="A22" s="13">
        <f>A21+B22</f>
        <v>167</v>
      </c>
      <c r="B22" s="13">
        <v>4</v>
      </c>
      <c r="C22" s="49" t="s">
        <v>422</v>
      </c>
      <c r="D22" s="53">
        <f>B22+B23</f>
        <v>9</v>
      </c>
      <c r="E22" s="50" t="s">
        <v>20</v>
      </c>
      <c r="F22" s="13"/>
      <c r="G22" s="13"/>
    </row>
    <row r="23" spans="1:7" ht="27">
      <c r="A23" s="13">
        <f>A22+B23</f>
        <v>172</v>
      </c>
      <c r="B23" s="13">
        <v>5</v>
      </c>
      <c r="C23" s="49" t="s">
        <v>10</v>
      </c>
      <c r="D23" s="55"/>
      <c r="E23" s="50" t="s">
        <v>84</v>
      </c>
      <c r="F23" s="13">
        <v>3.5</v>
      </c>
      <c r="G23" s="13"/>
    </row>
    <row r="24" spans="1:7">
      <c r="A24" s="40">
        <f t="shared" si="1"/>
        <v>174</v>
      </c>
      <c r="B24" s="40">
        <v>2</v>
      </c>
      <c r="C24" s="40" t="s">
        <v>120</v>
      </c>
      <c r="D24" s="52">
        <f t="shared" si="2"/>
        <v>2</v>
      </c>
      <c r="E24" s="13" t="s">
        <v>318</v>
      </c>
      <c r="F24" s="13"/>
      <c r="G24" s="13"/>
    </row>
    <row r="25" spans="1:7">
      <c r="A25" s="37"/>
      <c r="B25" s="37"/>
      <c r="C25" s="37" t="s">
        <v>257</v>
      </c>
      <c r="D25" s="37"/>
      <c r="E25" s="87" t="s">
        <v>114</v>
      </c>
      <c r="F25" s="13"/>
      <c r="G25" s="13"/>
    </row>
  </sheetData>
  <phoneticPr fontId="2"/>
  <pageMargins left="0.70000000000000007" right="0.70000000000000007" top="0.75000000000000011" bottom="0.75000000000000011" header="0.51" footer="0.51"/>
  <pageSetup paperSize="9" scale="65" orientation="portrait" horizontalDpi="4294967292" verticalDpi="4294967292"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workbookViewId="0">
      <selection activeCell="D17" sqref="D17:D18"/>
    </sheetView>
  </sheetViews>
  <sheetFormatPr defaultColWidth="9" defaultRowHeight="13.5"/>
  <cols>
    <col min="1" max="1" width="6.5" style="1" customWidth="1"/>
    <col min="2" max="2" width="6.625" style="1" customWidth="1"/>
    <col min="3" max="3" width="16.375" style="1" customWidth="1"/>
    <col min="4" max="4" width="9" style="1" customWidth="1"/>
    <col min="5" max="5" width="49.875" style="1" customWidth="1"/>
    <col min="6" max="6" width="8.5" style="1" customWidth="1"/>
    <col min="7" max="7" width="9" style="1"/>
    <col min="8" max="8" width="18.375" style="1" customWidth="1"/>
    <col min="9" max="16384" width="9" style="1"/>
  </cols>
  <sheetData>
    <row r="1" spans="1:8">
      <c r="C1" s="16" t="s">
        <v>507</v>
      </c>
      <c r="D1" s="16" t="s">
        <v>526</v>
      </c>
      <c r="E1" s="16" t="s">
        <v>527</v>
      </c>
      <c r="F1" s="2"/>
    </row>
    <row r="2" spans="1:8">
      <c r="C2" s="17" t="s">
        <v>545</v>
      </c>
      <c r="D2" s="17" t="s">
        <v>508</v>
      </c>
      <c r="E2" s="17">
        <v>35.308239999999998</v>
      </c>
      <c r="F2" s="2"/>
    </row>
    <row r="3" spans="1:8">
      <c r="C3" s="18" t="s">
        <v>533</v>
      </c>
      <c r="D3" s="18" t="s">
        <v>532</v>
      </c>
      <c r="E3" s="18">
        <v>138.91295</v>
      </c>
      <c r="F3" s="2"/>
    </row>
    <row r="4" spans="1:8" ht="27">
      <c r="E4" s="1" t="s">
        <v>534</v>
      </c>
      <c r="F4" s="2" t="s">
        <v>677</v>
      </c>
    </row>
    <row r="5" spans="1:8" ht="27">
      <c r="A5" s="37" t="s">
        <v>564</v>
      </c>
      <c r="B5" s="37" t="s">
        <v>565</v>
      </c>
      <c r="C5" s="37" t="s">
        <v>206</v>
      </c>
      <c r="D5" s="37" t="s">
        <v>567</v>
      </c>
      <c r="E5" s="37" t="s">
        <v>158</v>
      </c>
      <c r="F5" s="38" t="s">
        <v>566</v>
      </c>
      <c r="G5" s="37" t="s">
        <v>209</v>
      </c>
      <c r="H5" s="37" t="s">
        <v>525</v>
      </c>
    </row>
    <row r="6" spans="1:8">
      <c r="A6" s="40">
        <f>B6</f>
        <v>2</v>
      </c>
      <c r="B6" s="40">
        <v>2</v>
      </c>
      <c r="C6" s="40" t="s">
        <v>349</v>
      </c>
      <c r="D6" s="57">
        <f>B6</f>
        <v>2</v>
      </c>
      <c r="E6" s="13"/>
      <c r="F6" s="13"/>
      <c r="G6" s="13"/>
      <c r="H6" s="13"/>
    </row>
    <row r="7" spans="1:8" ht="27">
      <c r="A7" s="13">
        <f>A6+B7</f>
        <v>47</v>
      </c>
      <c r="B7" s="13">
        <v>45</v>
      </c>
      <c r="C7" s="49" t="s">
        <v>535</v>
      </c>
      <c r="D7" s="53">
        <f>B7+B8+B9+B10</f>
        <v>74</v>
      </c>
      <c r="E7" s="50" t="s">
        <v>389</v>
      </c>
      <c r="F7" s="13">
        <v>1.1000000000000001</v>
      </c>
      <c r="G7" s="13"/>
      <c r="H7" s="13"/>
    </row>
    <row r="8" spans="1:8" ht="27">
      <c r="A8" s="13">
        <f t="shared" ref="A8:A22" si="0">A7+B8</f>
        <v>54</v>
      </c>
      <c r="B8" s="13">
        <v>7</v>
      </c>
      <c r="C8" s="49" t="s">
        <v>536</v>
      </c>
      <c r="D8" s="54"/>
      <c r="E8" s="50" t="s">
        <v>390</v>
      </c>
      <c r="F8" s="13">
        <v>1.5</v>
      </c>
      <c r="G8" s="13"/>
      <c r="H8" s="13"/>
    </row>
    <row r="9" spans="1:8" ht="27">
      <c r="A9" s="13">
        <f t="shared" si="0"/>
        <v>74</v>
      </c>
      <c r="B9" s="13">
        <v>20</v>
      </c>
      <c r="C9" s="49" t="s">
        <v>530</v>
      </c>
      <c r="D9" s="54"/>
      <c r="E9" s="50" t="s">
        <v>357</v>
      </c>
      <c r="F9" s="13">
        <v>2.6</v>
      </c>
      <c r="G9" s="13"/>
      <c r="H9" s="13"/>
    </row>
    <row r="10" spans="1:8" ht="27">
      <c r="A10" s="13">
        <f t="shared" si="0"/>
        <v>76</v>
      </c>
      <c r="B10" s="13">
        <v>2</v>
      </c>
      <c r="C10" s="49" t="s">
        <v>537</v>
      </c>
      <c r="D10" s="55"/>
      <c r="E10" s="50" t="s">
        <v>354</v>
      </c>
      <c r="F10" s="13">
        <v>3.3</v>
      </c>
      <c r="G10" s="13"/>
      <c r="H10" s="13"/>
    </row>
    <row r="11" spans="1:8">
      <c r="A11" s="40">
        <f t="shared" si="0"/>
        <v>94</v>
      </c>
      <c r="B11" s="40">
        <v>18</v>
      </c>
      <c r="C11" s="40" t="s">
        <v>349</v>
      </c>
      <c r="D11" s="52">
        <f t="shared" ref="D11:D16" si="1">B11</f>
        <v>18</v>
      </c>
      <c r="E11" s="13" t="s">
        <v>217</v>
      </c>
      <c r="F11" s="13"/>
      <c r="G11" s="13"/>
      <c r="H11" s="13"/>
    </row>
    <row r="12" spans="1:8" ht="27">
      <c r="A12" s="40">
        <f t="shared" si="0"/>
        <v>114</v>
      </c>
      <c r="B12" s="40">
        <v>20</v>
      </c>
      <c r="C12" s="40" t="s">
        <v>268</v>
      </c>
      <c r="D12" s="40">
        <f t="shared" si="1"/>
        <v>20</v>
      </c>
      <c r="E12" s="13" t="s">
        <v>221</v>
      </c>
      <c r="F12" s="13"/>
      <c r="G12" s="13"/>
      <c r="H12" s="13"/>
    </row>
    <row r="13" spans="1:8" ht="27">
      <c r="A13" s="13">
        <f t="shared" si="0"/>
        <v>138</v>
      </c>
      <c r="B13" s="13">
        <v>24</v>
      </c>
      <c r="C13" s="13" t="s">
        <v>515</v>
      </c>
      <c r="D13" s="13">
        <f t="shared" si="1"/>
        <v>24</v>
      </c>
      <c r="E13" s="13" t="s">
        <v>315</v>
      </c>
      <c r="F13" s="13">
        <v>2.1</v>
      </c>
      <c r="G13" s="13"/>
      <c r="H13" s="13"/>
    </row>
    <row r="14" spans="1:8" ht="27">
      <c r="A14" s="40">
        <f t="shared" si="0"/>
        <v>148</v>
      </c>
      <c r="B14" s="40">
        <v>10</v>
      </c>
      <c r="C14" s="40" t="s">
        <v>268</v>
      </c>
      <c r="D14" s="40">
        <f t="shared" si="1"/>
        <v>10</v>
      </c>
      <c r="E14" s="13" t="s">
        <v>405</v>
      </c>
      <c r="F14" s="13"/>
      <c r="G14" s="13"/>
      <c r="H14" s="13"/>
    </row>
    <row r="15" spans="1:8" ht="27">
      <c r="A15" s="13">
        <f t="shared" si="0"/>
        <v>164</v>
      </c>
      <c r="B15" s="13">
        <v>16</v>
      </c>
      <c r="C15" s="13" t="s">
        <v>516</v>
      </c>
      <c r="D15" s="13">
        <f t="shared" si="1"/>
        <v>16</v>
      </c>
      <c r="E15" s="13" t="s">
        <v>352</v>
      </c>
      <c r="F15" s="13">
        <v>3.2</v>
      </c>
      <c r="G15" s="13"/>
      <c r="H15" s="13"/>
    </row>
    <row r="16" spans="1:8" ht="27">
      <c r="A16" s="40">
        <f t="shared" si="0"/>
        <v>173.5</v>
      </c>
      <c r="B16" s="40">
        <v>9.5</v>
      </c>
      <c r="C16" s="40" t="s">
        <v>268</v>
      </c>
      <c r="D16" s="57">
        <f t="shared" si="1"/>
        <v>9.5</v>
      </c>
      <c r="E16" s="13" t="s">
        <v>176</v>
      </c>
      <c r="F16" s="13"/>
      <c r="G16" s="13"/>
      <c r="H16" s="13"/>
    </row>
    <row r="17" spans="1:8" ht="27">
      <c r="A17" s="13">
        <f t="shared" si="0"/>
        <v>181.5</v>
      </c>
      <c r="B17" s="13">
        <v>8</v>
      </c>
      <c r="C17" s="49" t="s">
        <v>518</v>
      </c>
      <c r="D17" s="53">
        <f>B17+B18</f>
        <v>19</v>
      </c>
      <c r="E17" s="50" t="s">
        <v>284</v>
      </c>
      <c r="F17" s="13">
        <v>2.1</v>
      </c>
      <c r="G17" s="13"/>
      <c r="H17" s="13"/>
    </row>
    <row r="18" spans="1:8">
      <c r="A18" s="13">
        <f t="shared" si="0"/>
        <v>192.5</v>
      </c>
      <c r="B18" s="13">
        <v>11</v>
      </c>
      <c r="C18" s="49" t="s">
        <v>518</v>
      </c>
      <c r="D18" s="55"/>
      <c r="E18" s="50" t="s">
        <v>100</v>
      </c>
      <c r="F18" s="13">
        <v>4.0999999999999996</v>
      </c>
      <c r="G18" s="13"/>
      <c r="H18" s="13"/>
    </row>
    <row r="19" spans="1:8" ht="27">
      <c r="A19" s="40">
        <f t="shared" si="0"/>
        <v>195.5</v>
      </c>
      <c r="B19" s="40">
        <v>3</v>
      </c>
      <c r="C19" s="40" t="s">
        <v>268</v>
      </c>
      <c r="D19" s="52">
        <f>B19</f>
        <v>3</v>
      </c>
      <c r="E19" s="13" t="s">
        <v>101</v>
      </c>
      <c r="F19" s="13"/>
      <c r="G19" s="13"/>
      <c r="H19" s="13"/>
    </row>
    <row r="20" spans="1:8">
      <c r="A20" s="13">
        <f t="shared" si="0"/>
        <v>200.5</v>
      </c>
      <c r="B20" s="13">
        <v>5</v>
      </c>
      <c r="C20" s="13" t="s">
        <v>134</v>
      </c>
      <c r="D20" s="13">
        <f>B20</f>
        <v>5</v>
      </c>
      <c r="E20" s="13" t="s">
        <v>408</v>
      </c>
      <c r="F20" s="13"/>
      <c r="G20" s="13"/>
      <c r="H20" s="13"/>
    </row>
    <row r="21" spans="1:8" ht="27">
      <c r="A21" s="40">
        <f t="shared" si="0"/>
        <v>216.5</v>
      </c>
      <c r="B21" s="40">
        <v>16</v>
      </c>
      <c r="C21" s="40" t="s">
        <v>268</v>
      </c>
      <c r="D21" s="40">
        <f>B21</f>
        <v>16</v>
      </c>
      <c r="E21" s="13" t="s">
        <v>323</v>
      </c>
      <c r="F21" s="13"/>
      <c r="G21" s="13"/>
      <c r="H21" s="13"/>
    </row>
    <row r="22" spans="1:8" ht="40.5">
      <c r="A22" s="37">
        <f t="shared" si="0"/>
        <v>416.5</v>
      </c>
      <c r="B22" s="37">
        <v>200</v>
      </c>
      <c r="C22" s="37" t="s">
        <v>257</v>
      </c>
      <c r="D22" s="37">
        <f>B22</f>
        <v>200</v>
      </c>
      <c r="E22" s="13" t="s">
        <v>467</v>
      </c>
      <c r="F22" s="13">
        <v>120</v>
      </c>
      <c r="G22" s="13"/>
      <c r="H22" s="13"/>
    </row>
  </sheetData>
  <phoneticPr fontId="2"/>
  <pageMargins left="0.70000000000000007" right="0.70000000000000007" top="0.75000000000000011" bottom="0.75000000000000011" header="0.51" footer="0.51"/>
  <pageSetup paperSize="9" scale="65" orientation="portrait" horizontalDpi="4294967292" verticalDpi="429496729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0"/>
  <sheetViews>
    <sheetView workbookViewId="0">
      <selection activeCell="D19" sqref="D19:D21"/>
    </sheetView>
  </sheetViews>
  <sheetFormatPr defaultColWidth="9" defaultRowHeight="13.5"/>
  <cols>
    <col min="1" max="1" width="6.5" style="1" customWidth="1"/>
    <col min="2" max="2" width="6.875" style="1" customWidth="1"/>
    <col min="3" max="3" width="11" style="1" customWidth="1"/>
    <col min="4" max="4" width="9" style="1" customWidth="1"/>
    <col min="5" max="5" width="55" style="1" customWidth="1"/>
    <col min="6" max="6" width="8.5" style="4" customWidth="1"/>
    <col min="7" max="7" width="7.625" style="1" customWidth="1"/>
    <col min="8" max="8" width="19.625" style="1" customWidth="1"/>
    <col min="9" max="16384" width="9" style="1"/>
  </cols>
  <sheetData>
    <row r="1" spans="1:8">
      <c r="C1" s="16" t="s">
        <v>507</v>
      </c>
      <c r="D1" s="16" t="s">
        <v>526</v>
      </c>
      <c r="E1" s="16" t="s">
        <v>527</v>
      </c>
    </row>
    <row r="2" spans="1:8">
      <c r="C2" s="17" t="s">
        <v>544</v>
      </c>
      <c r="D2" s="17" t="s">
        <v>508</v>
      </c>
      <c r="E2" s="19">
        <v>35.426670000000001</v>
      </c>
    </row>
    <row r="3" spans="1:8">
      <c r="C3" s="18" t="s">
        <v>543</v>
      </c>
      <c r="D3" s="18" t="s">
        <v>542</v>
      </c>
      <c r="E3" s="20">
        <v>138.92699999999999</v>
      </c>
    </row>
    <row r="4" spans="1:8" ht="27">
      <c r="E4" s="1" t="s">
        <v>549</v>
      </c>
      <c r="F4" s="2" t="s">
        <v>677</v>
      </c>
    </row>
    <row r="5" spans="1:8" ht="27">
      <c r="A5" s="37" t="s">
        <v>564</v>
      </c>
      <c r="B5" s="37" t="s">
        <v>565</v>
      </c>
      <c r="C5" s="37" t="s">
        <v>206</v>
      </c>
      <c r="D5" s="37" t="s">
        <v>567</v>
      </c>
      <c r="E5" s="37" t="s">
        <v>158</v>
      </c>
      <c r="F5" s="47" t="s">
        <v>566</v>
      </c>
      <c r="G5" s="37" t="s">
        <v>209</v>
      </c>
      <c r="H5" s="37" t="s">
        <v>525</v>
      </c>
    </row>
    <row r="6" spans="1:8">
      <c r="A6" s="40">
        <f>B6</f>
        <v>15</v>
      </c>
      <c r="B6" s="40">
        <v>15</v>
      </c>
      <c r="C6" s="40" t="s">
        <v>349</v>
      </c>
      <c r="D6" s="40">
        <f>B6</f>
        <v>15</v>
      </c>
      <c r="E6" s="13" t="s">
        <v>347</v>
      </c>
      <c r="F6" s="48"/>
      <c r="G6" s="13"/>
      <c r="H6" s="13"/>
    </row>
    <row r="7" spans="1:8" ht="40.5">
      <c r="A7" s="13">
        <f>A6+B7</f>
        <v>64</v>
      </c>
      <c r="B7" s="13">
        <v>49</v>
      </c>
      <c r="C7" s="13" t="s">
        <v>518</v>
      </c>
      <c r="D7" s="13">
        <f>B7</f>
        <v>49</v>
      </c>
      <c r="E7" s="13" t="s">
        <v>301</v>
      </c>
      <c r="F7" s="48">
        <v>3</v>
      </c>
      <c r="G7" s="13" t="s">
        <v>302</v>
      </c>
      <c r="H7" s="13"/>
    </row>
    <row r="8" spans="1:8" ht="27">
      <c r="A8" s="40">
        <f t="shared" ref="A8:A30" si="0">A7+B8</f>
        <v>85</v>
      </c>
      <c r="B8" s="40">
        <v>21</v>
      </c>
      <c r="C8" s="40" t="s">
        <v>268</v>
      </c>
      <c r="D8" s="40">
        <f t="shared" ref="D8:D18" si="1">B8</f>
        <v>21</v>
      </c>
      <c r="E8" s="13" t="s">
        <v>427</v>
      </c>
      <c r="F8" s="48"/>
      <c r="G8" s="13"/>
      <c r="H8" s="13"/>
    </row>
    <row r="9" spans="1:8" ht="40.5">
      <c r="A9" s="13">
        <f t="shared" si="0"/>
        <v>115</v>
      </c>
      <c r="B9" s="13">
        <v>30</v>
      </c>
      <c r="C9" s="13" t="s">
        <v>450</v>
      </c>
      <c r="D9" s="13">
        <f t="shared" si="1"/>
        <v>30</v>
      </c>
      <c r="E9" s="13" t="s">
        <v>395</v>
      </c>
      <c r="F9" s="48">
        <v>4.8</v>
      </c>
      <c r="G9" s="13" t="s">
        <v>364</v>
      </c>
      <c r="H9" s="13"/>
    </row>
    <row r="10" spans="1:8" ht="27">
      <c r="A10" s="40">
        <f t="shared" si="0"/>
        <v>129</v>
      </c>
      <c r="B10" s="40">
        <v>14</v>
      </c>
      <c r="C10" s="40" t="s">
        <v>268</v>
      </c>
      <c r="D10" s="40">
        <f t="shared" si="1"/>
        <v>14</v>
      </c>
      <c r="E10" s="13" t="s">
        <v>216</v>
      </c>
      <c r="F10" s="48"/>
      <c r="G10" s="13"/>
      <c r="H10" s="13"/>
    </row>
    <row r="11" spans="1:8" ht="27">
      <c r="A11" s="13">
        <f t="shared" si="0"/>
        <v>147</v>
      </c>
      <c r="B11" s="13">
        <v>18</v>
      </c>
      <c r="C11" s="13" t="s">
        <v>546</v>
      </c>
      <c r="D11" s="13">
        <f t="shared" si="1"/>
        <v>18</v>
      </c>
      <c r="E11" s="13" t="s">
        <v>363</v>
      </c>
      <c r="F11" s="48">
        <v>2.2999999999999998</v>
      </c>
      <c r="G11" s="13" t="s">
        <v>402</v>
      </c>
      <c r="H11" s="13"/>
    </row>
    <row r="12" spans="1:8" ht="27">
      <c r="A12" s="40">
        <f t="shared" si="0"/>
        <v>173</v>
      </c>
      <c r="B12" s="40">
        <v>26</v>
      </c>
      <c r="C12" s="40" t="s">
        <v>268</v>
      </c>
      <c r="D12" s="40">
        <f t="shared" si="1"/>
        <v>26</v>
      </c>
      <c r="E12" s="13" t="s">
        <v>304</v>
      </c>
      <c r="F12" s="48"/>
      <c r="G12" s="13"/>
      <c r="H12" s="13"/>
    </row>
    <row r="13" spans="1:8" ht="40.5">
      <c r="A13" s="13">
        <f t="shared" si="0"/>
        <v>186</v>
      </c>
      <c r="B13" s="13">
        <v>13</v>
      </c>
      <c r="C13" s="13" t="s">
        <v>547</v>
      </c>
      <c r="D13" s="13">
        <f t="shared" si="1"/>
        <v>13</v>
      </c>
      <c r="E13" s="13" t="s">
        <v>356</v>
      </c>
      <c r="F13" s="48">
        <v>3.7</v>
      </c>
      <c r="G13" s="13" t="s">
        <v>403</v>
      </c>
      <c r="H13" s="13"/>
    </row>
    <row r="14" spans="1:8" ht="27">
      <c r="A14" s="40">
        <f t="shared" si="0"/>
        <v>202</v>
      </c>
      <c r="B14" s="40">
        <v>16</v>
      </c>
      <c r="C14" s="40" t="s">
        <v>268</v>
      </c>
      <c r="D14" s="40">
        <f t="shared" si="1"/>
        <v>16</v>
      </c>
      <c r="E14" s="13" t="s">
        <v>348</v>
      </c>
      <c r="F14" s="48"/>
      <c r="G14" s="13"/>
      <c r="H14" s="13"/>
    </row>
    <row r="15" spans="1:8">
      <c r="A15" s="13">
        <f t="shared" si="0"/>
        <v>209</v>
      </c>
      <c r="B15" s="13">
        <v>7</v>
      </c>
      <c r="C15" s="13" t="s">
        <v>548</v>
      </c>
      <c r="D15" s="13">
        <f t="shared" si="1"/>
        <v>7</v>
      </c>
      <c r="E15" s="13" t="s">
        <v>210</v>
      </c>
      <c r="F15" s="48">
        <v>0.8</v>
      </c>
      <c r="G15" s="13"/>
      <c r="H15" s="13"/>
    </row>
    <row r="16" spans="1:8" ht="27">
      <c r="A16" s="40">
        <f t="shared" si="0"/>
        <v>217</v>
      </c>
      <c r="B16" s="40">
        <v>8</v>
      </c>
      <c r="C16" s="40" t="s">
        <v>268</v>
      </c>
      <c r="D16" s="40">
        <f t="shared" si="1"/>
        <v>8</v>
      </c>
      <c r="E16" s="13" t="s">
        <v>255</v>
      </c>
      <c r="F16" s="48"/>
      <c r="G16" s="13"/>
      <c r="H16" s="13"/>
    </row>
    <row r="17" spans="1:8" ht="27">
      <c r="A17" s="13">
        <f t="shared" si="0"/>
        <v>237</v>
      </c>
      <c r="B17" s="13">
        <v>20</v>
      </c>
      <c r="C17" s="13" t="s">
        <v>296</v>
      </c>
      <c r="D17" s="13">
        <f t="shared" si="1"/>
        <v>20</v>
      </c>
      <c r="E17" s="13" t="s">
        <v>415</v>
      </c>
      <c r="F17" s="48">
        <v>2.2999999999999998</v>
      </c>
      <c r="G17" s="13" t="s">
        <v>283</v>
      </c>
      <c r="H17" s="13"/>
    </row>
    <row r="18" spans="1:8" ht="27">
      <c r="A18" s="40">
        <f t="shared" si="0"/>
        <v>297</v>
      </c>
      <c r="B18" s="40">
        <v>60</v>
      </c>
      <c r="C18" s="40" t="s">
        <v>268</v>
      </c>
      <c r="D18" s="57">
        <f t="shared" si="1"/>
        <v>60</v>
      </c>
      <c r="E18" s="13" t="s">
        <v>282</v>
      </c>
      <c r="F18" s="48"/>
      <c r="G18" s="13"/>
      <c r="H18" s="13"/>
    </row>
    <row r="19" spans="1:8" ht="27">
      <c r="A19" s="13">
        <f t="shared" si="0"/>
        <v>313</v>
      </c>
      <c r="B19" s="13">
        <v>16</v>
      </c>
      <c r="C19" s="49" t="s">
        <v>550</v>
      </c>
      <c r="D19" s="53">
        <f>B19+B20+B21</f>
        <v>29.6</v>
      </c>
      <c r="E19" s="50" t="s">
        <v>466</v>
      </c>
      <c r="F19" s="48">
        <v>2.6</v>
      </c>
      <c r="G19" s="13" t="s">
        <v>460</v>
      </c>
      <c r="H19" s="13"/>
    </row>
    <row r="20" spans="1:8">
      <c r="A20" s="13">
        <f t="shared" si="0"/>
        <v>314.60000000000002</v>
      </c>
      <c r="B20" s="13">
        <v>1.6</v>
      </c>
      <c r="C20" s="49" t="s">
        <v>550</v>
      </c>
      <c r="D20" s="54"/>
      <c r="E20" s="50" t="s">
        <v>290</v>
      </c>
      <c r="F20" s="48"/>
      <c r="G20" s="13"/>
      <c r="H20" s="13"/>
    </row>
    <row r="21" spans="1:8" ht="40.5">
      <c r="A21" s="13">
        <f t="shared" si="0"/>
        <v>326.60000000000002</v>
      </c>
      <c r="B21" s="13">
        <v>12</v>
      </c>
      <c r="C21" s="49" t="s">
        <v>550</v>
      </c>
      <c r="D21" s="55"/>
      <c r="E21" s="50" t="s">
        <v>239</v>
      </c>
      <c r="F21" s="48">
        <v>2.7</v>
      </c>
      <c r="G21" s="13"/>
      <c r="H21" s="13" t="s">
        <v>553</v>
      </c>
    </row>
    <row r="22" spans="1:8" ht="27">
      <c r="A22" s="40">
        <f t="shared" si="0"/>
        <v>342.6</v>
      </c>
      <c r="B22" s="40">
        <v>16</v>
      </c>
      <c r="C22" s="40" t="s">
        <v>199</v>
      </c>
      <c r="D22" s="52">
        <f t="shared" ref="D22:D29" si="2">B22</f>
        <v>16</v>
      </c>
      <c r="E22" s="13" t="s">
        <v>240</v>
      </c>
      <c r="F22" s="48"/>
      <c r="G22" s="13" t="s">
        <v>411</v>
      </c>
      <c r="H22" s="13"/>
    </row>
    <row r="23" spans="1:8" ht="27">
      <c r="A23" s="40">
        <f t="shared" si="0"/>
        <v>350.6</v>
      </c>
      <c r="B23" s="40">
        <v>8</v>
      </c>
      <c r="C23" s="40" t="s">
        <v>268</v>
      </c>
      <c r="D23" s="40">
        <f t="shared" si="2"/>
        <v>8</v>
      </c>
      <c r="E23" s="13" t="s">
        <v>447</v>
      </c>
      <c r="F23" s="48"/>
      <c r="G23" s="13"/>
      <c r="H23" s="13"/>
    </row>
    <row r="24" spans="1:8" ht="40.5">
      <c r="A24" s="13">
        <f t="shared" si="0"/>
        <v>374.6</v>
      </c>
      <c r="B24" s="13">
        <v>24</v>
      </c>
      <c r="C24" s="13" t="s">
        <v>551</v>
      </c>
      <c r="D24" s="13">
        <f t="shared" si="2"/>
        <v>24</v>
      </c>
      <c r="E24" s="13" t="s">
        <v>410</v>
      </c>
      <c r="F24" s="48">
        <v>3</v>
      </c>
      <c r="G24" s="13" t="s">
        <v>241</v>
      </c>
      <c r="H24" s="13" t="s">
        <v>554</v>
      </c>
    </row>
    <row r="25" spans="1:8" ht="27">
      <c r="A25" s="40">
        <f t="shared" si="0"/>
        <v>413.6</v>
      </c>
      <c r="B25" s="40">
        <v>39</v>
      </c>
      <c r="C25" s="40" t="s">
        <v>199</v>
      </c>
      <c r="D25" s="40">
        <f t="shared" si="2"/>
        <v>39</v>
      </c>
      <c r="E25" s="13" t="s">
        <v>240</v>
      </c>
      <c r="F25" s="48"/>
      <c r="G25" s="13" t="s">
        <v>242</v>
      </c>
      <c r="H25" s="13"/>
    </row>
    <row r="26" spans="1:8" ht="40.5">
      <c r="A26" s="13">
        <f t="shared" si="0"/>
        <v>505.6</v>
      </c>
      <c r="B26" s="13">
        <v>92</v>
      </c>
      <c r="C26" s="13" t="s">
        <v>552</v>
      </c>
      <c r="D26" s="13">
        <f t="shared" si="2"/>
        <v>92</v>
      </c>
      <c r="E26" s="13" t="s">
        <v>406</v>
      </c>
      <c r="F26" s="48">
        <v>3.2</v>
      </c>
      <c r="G26" s="13" t="s">
        <v>243</v>
      </c>
      <c r="H26" s="13" t="s">
        <v>555</v>
      </c>
    </row>
    <row r="27" spans="1:8" ht="27">
      <c r="A27" s="40">
        <f t="shared" si="0"/>
        <v>515.6</v>
      </c>
      <c r="B27" s="40">
        <v>10</v>
      </c>
      <c r="C27" s="40" t="s">
        <v>199</v>
      </c>
      <c r="D27" s="40">
        <f t="shared" si="2"/>
        <v>10</v>
      </c>
      <c r="E27" s="13" t="s">
        <v>349</v>
      </c>
      <c r="F27" s="48"/>
      <c r="G27" s="13" t="s">
        <v>407</v>
      </c>
      <c r="H27" s="13"/>
    </row>
    <row r="28" spans="1:8" ht="40.5">
      <c r="A28" s="13">
        <f t="shared" si="0"/>
        <v>521.6</v>
      </c>
      <c r="B28" s="13">
        <v>6</v>
      </c>
      <c r="C28" s="13"/>
      <c r="D28" s="13">
        <f t="shared" si="2"/>
        <v>6</v>
      </c>
      <c r="E28" s="13" t="s">
        <v>468</v>
      </c>
      <c r="F28" s="48">
        <v>2.6</v>
      </c>
      <c r="G28" s="13" t="s">
        <v>381</v>
      </c>
      <c r="H28" s="13" t="s">
        <v>556</v>
      </c>
    </row>
    <row r="29" spans="1:8" ht="40.5">
      <c r="A29" s="40">
        <f t="shared" si="0"/>
        <v>636.6</v>
      </c>
      <c r="B29" s="40">
        <v>115</v>
      </c>
      <c r="C29" s="40" t="s">
        <v>199</v>
      </c>
      <c r="D29" s="40">
        <f t="shared" si="2"/>
        <v>115</v>
      </c>
      <c r="E29" s="13" t="s">
        <v>349</v>
      </c>
      <c r="F29" s="48"/>
      <c r="G29" s="13" t="s">
        <v>276</v>
      </c>
      <c r="H29" s="13" t="s">
        <v>557</v>
      </c>
    </row>
    <row r="30" spans="1:8" ht="27">
      <c r="A30" s="13">
        <f t="shared" si="0"/>
        <v>636.6</v>
      </c>
      <c r="B30" s="13"/>
      <c r="C30" s="13" t="s">
        <v>621</v>
      </c>
      <c r="D30" s="13"/>
      <c r="E30" s="13" t="s">
        <v>341</v>
      </c>
      <c r="F30" s="48"/>
      <c r="G30" s="13"/>
      <c r="H30" s="13"/>
    </row>
  </sheetData>
  <phoneticPr fontId="2"/>
  <pageMargins left="0.70000000000000007" right="0.70000000000000007" top="0.75000000000000011" bottom="0.75000000000000011" header="0.51" footer="0.51"/>
  <pageSetup paperSize="9" scale="65" orientation="portrait" horizontalDpi="4294967292" verticalDpi="429496729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
  <sheetViews>
    <sheetView workbookViewId="0">
      <selection activeCell="E35" sqref="E35"/>
    </sheetView>
  </sheetViews>
  <sheetFormatPr defaultColWidth="9" defaultRowHeight="13.5"/>
  <cols>
    <col min="1" max="1" width="6.5" style="1" customWidth="1"/>
    <col min="2" max="2" width="7.125" style="1" customWidth="1"/>
    <col min="3" max="3" width="13.5" style="1" customWidth="1"/>
    <col min="4" max="4" width="9.5" style="1" customWidth="1"/>
    <col min="5" max="5" width="48" style="1" customWidth="1"/>
    <col min="6" max="6" width="8.5" style="1" customWidth="1"/>
    <col min="7" max="7" width="12.125" style="1" customWidth="1"/>
    <col min="8" max="16384" width="9" style="1"/>
  </cols>
  <sheetData>
    <row r="1" spans="1:7">
      <c r="C1" s="16" t="s">
        <v>507</v>
      </c>
      <c r="D1" s="16" t="s">
        <v>526</v>
      </c>
      <c r="E1" s="16" t="s">
        <v>527</v>
      </c>
      <c r="F1" s="4"/>
    </row>
    <row r="2" spans="1:7">
      <c r="C2" s="17" t="s">
        <v>561</v>
      </c>
      <c r="D2" s="17" t="s">
        <v>508</v>
      </c>
      <c r="E2" s="19">
        <v>35.368319999999997</v>
      </c>
      <c r="F2" s="4"/>
    </row>
    <row r="3" spans="1:7">
      <c r="C3" s="18" t="s">
        <v>558</v>
      </c>
      <c r="D3" s="18" t="s">
        <v>560</v>
      </c>
      <c r="E3" s="20">
        <v>138.93888999999999</v>
      </c>
      <c r="F3" s="4"/>
    </row>
    <row r="4" spans="1:7" ht="27">
      <c r="E4" s="1" t="s">
        <v>559</v>
      </c>
      <c r="F4" s="2" t="s">
        <v>677</v>
      </c>
    </row>
    <row r="5" spans="1:7" ht="27">
      <c r="A5" s="37" t="s">
        <v>564</v>
      </c>
      <c r="B5" s="37" t="s">
        <v>565</v>
      </c>
      <c r="C5" s="37" t="s">
        <v>206</v>
      </c>
      <c r="D5" s="51" t="s">
        <v>567</v>
      </c>
      <c r="E5" s="37" t="s">
        <v>158</v>
      </c>
      <c r="F5" s="47" t="s">
        <v>566</v>
      </c>
      <c r="G5" s="37" t="s">
        <v>209</v>
      </c>
    </row>
    <row r="6" spans="1:7" ht="27">
      <c r="A6" s="13">
        <f>B6</f>
        <v>74</v>
      </c>
      <c r="B6" s="13">
        <v>74</v>
      </c>
      <c r="C6" s="49" t="s">
        <v>535</v>
      </c>
      <c r="D6" s="53">
        <f>B6+B7+B8+B9</f>
        <v>139</v>
      </c>
      <c r="E6" s="50" t="s">
        <v>234</v>
      </c>
      <c r="F6" s="13"/>
      <c r="G6" s="13"/>
    </row>
    <row r="7" spans="1:7">
      <c r="A7" s="13">
        <f>A6+B7</f>
        <v>99</v>
      </c>
      <c r="B7" s="13">
        <v>25</v>
      </c>
      <c r="C7" s="49" t="s">
        <v>536</v>
      </c>
      <c r="D7" s="54"/>
      <c r="E7" s="50" t="s">
        <v>277</v>
      </c>
      <c r="F7" s="13"/>
      <c r="G7" s="13"/>
    </row>
    <row r="8" spans="1:7" ht="27">
      <c r="A8" s="13">
        <f t="shared" ref="A8:A27" si="0">A7+B8</f>
        <v>131</v>
      </c>
      <c r="B8" s="13">
        <v>32</v>
      </c>
      <c r="C8" s="49" t="s">
        <v>530</v>
      </c>
      <c r="D8" s="54"/>
      <c r="E8" s="50" t="s">
        <v>357</v>
      </c>
      <c r="F8" s="13"/>
      <c r="G8" s="13"/>
    </row>
    <row r="9" spans="1:7">
      <c r="A9" s="13">
        <f t="shared" si="0"/>
        <v>139</v>
      </c>
      <c r="B9" s="13">
        <v>8</v>
      </c>
      <c r="C9" s="49" t="s">
        <v>537</v>
      </c>
      <c r="D9" s="55"/>
      <c r="E9" s="50" t="s">
        <v>237</v>
      </c>
      <c r="F9" s="13">
        <v>2.1</v>
      </c>
      <c r="G9" s="13"/>
    </row>
    <row r="10" spans="1:7">
      <c r="A10" s="40">
        <f t="shared" si="0"/>
        <v>184</v>
      </c>
      <c r="B10" s="40">
        <v>45</v>
      </c>
      <c r="C10" s="40" t="s">
        <v>278</v>
      </c>
      <c r="D10" s="52">
        <f>B10</f>
        <v>45</v>
      </c>
      <c r="E10" s="13" t="s">
        <v>279</v>
      </c>
      <c r="F10" s="13"/>
      <c r="G10" s="13"/>
    </row>
    <row r="11" spans="1:7" ht="27">
      <c r="A11" s="13">
        <f t="shared" si="0"/>
        <v>219</v>
      </c>
      <c r="B11" s="13">
        <v>35</v>
      </c>
      <c r="C11" s="13" t="s">
        <v>516</v>
      </c>
      <c r="D11" s="13">
        <f t="shared" ref="D11:D19" si="1">B11</f>
        <v>35</v>
      </c>
      <c r="E11" s="13" t="s">
        <v>350</v>
      </c>
      <c r="F11" s="13">
        <v>2</v>
      </c>
      <c r="G11" s="13"/>
    </row>
    <row r="12" spans="1:7">
      <c r="A12" s="40">
        <f t="shared" si="0"/>
        <v>245</v>
      </c>
      <c r="B12" s="40">
        <v>26</v>
      </c>
      <c r="C12" s="40" t="s">
        <v>278</v>
      </c>
      <c r="D12" s="40">
        <f t="shared" si="1"/>
        <v>26</v>
      </c>
      <c r="E12" s="13" t="s">
        <v>458</v>
      </c>
      <c r="F12" s="13"/>
      <c r="G12" s="13"/>
    </row>
    <row r="13" spans="1:7" ht="27">
      <c r="A13" s="13">
        <f t="shared" si="0"/>
        <v>287</v>
      </c>
      <c r="B13" s="13">
        <v>42</v>
      </c>
      <c r="C13" s="13" t="s">
        <v>518</v>
      </c>
      <c r="D13" s="13">
        <f t="shared" si="1"/>
        <v>42</v>
      </c>
      <c r="E13" s="13" t="s">
        <v>263</v>
      </c>
      <c r="F13" s="13">
        <v>3.5</v>
      </c>
      <c r="G13" s="13"/>
    </row>
    <row r="14" spans="1:7" ht="27">
      <c r="A14" s="40">
        <f t="shared" si="0"/>
        <v>296</v>
      </c>
      <c r="B14" s="40">
        <v>9</v>
      </c>
      <c r="C14" s="40" t="s">
        <v>268</v>
      </c>
      <c r="D14" s="40">
        <f t="shared" si="1"/>
        <v>9</v>
      </c>
      <c r="E14" s="13" t="s">
        <v>464</v>
      </c>
      <c r="F14" s="13"/>
      <c r="G14" s="13"/>
    </row>
    <row r="15" spans="1:7">
      <c r="A15" s="13">
        <f t="shared" si="0"/>
        <v>319</v>
      </c>
      <c r="B15" s="13">
        <v>23</v>
      </c>
      <c r="C15" s="13" t="s">
        <v>450</v>
      </c>
      <c r="D15" s="13">
        <f t="shared" si="1"/>
        <v>23</v>
      </c>
      <c r="E15" s="13" t="s">
        <v>426</v>
      </c>
      <c r="F15" s="13">
        <v>2.2999999999999998</v>
      </c>
      <c r="G15" s="13"/>
    </row>
    <row r="16" spans="1:7" ht="27">
      <c r="A16" s="40">
        <f t="shared" si="0"/>
        <v>334</v>
      </c>
      <c r="B16" s="40">
        <v>15</v>
      </c>
      <c r="C16" s="40" t="s">
        <v>268</v>
      </c>
      <c r="D16" s="40">
        <f t="shared" si="1"/>
        <v>15</v>
      </c>
      <c r="E16" s="13" t="s">
        <v>464</v>
      </c>
      <c r="F16" s="13"/>
      <c r="G16" s="13"/>
    </row>
    <row r="17" spans="1:7" ht="27">
      <c r="A17" s="37">
        <f t="shared" si="0"/>
        <v>414</v>
      </c>
      <c r="B17" s="37">
        <v>80</v>
      </c>
      <c r="C17" s="37" t="s">
        <v>257</v>
      </c>
      <c r="D17" s="37">
        <f t="shared" si="1"/>
        <v>80</v>
      </c>
      <c r="E17" s="13" t="s">
        <v>254</v>
      </c>
      <c r="F17" s="13">
        <v>18</v>
      </c>
      <c r="G17" s="13"/>
    </row>
    <row r="18" spans="1:7" ht="27">
      <c r="A18" s="13">
        <f t="shared" si="0"/>
        <v>427</v>
      </c>
      <c r="B18" s="13">
        <v>13</v>
      </c>
      <c r="C18" s="13" t="s">
        <v>519</v>
      </c>
      <c r="D18" s="13">
        <f t="shared" si="1"/>
        <v>13</v>
      </c>
      <c r="E18" s="13" t="s">
        <v>218</v>
      </c>
      <c r="F18" s="13">
        <v>1.6</v>
      </c>
      <c r="G18" s="13"/>
    </row>
    <row r="19" spans="1:7" ht="27">
      <c r="A19" s="40">
        <f t="shared" si="0"/>
        <v>439</v>
      </c>
      <c r="B19" s="40">
        <v>12</v>
      </c>
      <c r="C19" s="40" t="s">
        <v>268</v>
      </c>
      <c r="D19" s="57">
        <f t="shared" si="1"/>
        <v>12</v>
      </c>
      <c r="E19" s="13" t="s">
        <v>442</v>
      </c>
      <c r="F19" s="13"/>
      <c r="G19" s="13"/>
    </row>
    <row r="20" spans="1:7">
      <c r="A20" s="13">
        <f t="shared" si="0"/>
        <v>445</v>
      </c>
      <c r="B20" s="13">
        <v>6</v>
      </c>
      <c r="C20" s="49" t="s">
        <v>296</v>
      </c>
      <c r="D20" s="53">
        <f>B20+B21</f>
        <v>38</v>
      </c>
      <c r="E20" s="50" t="s">
        <v>443</v>
      </c>
      <c r="F20" s="13"/>
      <c r="G20" s="13"/>
    </row>
    <row r="21" spans="1:7">
      <c r="A21" s="13">
        <f t="shared" si="0"/>
        <v>477</v>
      </c>
      <c r="B21" s="13">
        <v>32</v>
      </c>
      <c r="C21" s="49" t="s">
        <v>296</v>
      </c>
      <c r="D21" s="55"/>
      <c r="E21" s="50" t="s">
        <v>309</v>
      </c>
      <c r="F21" s="13">
        <v>3.2</v>
      </c>
      <c r="G21" s="13"/>
    </row>
    <row r="22" spans="1:7">
      <c r="A22" s="13">
        <f t="shared" si="0"/>
        <v>517</v>
      </c>
      <c r="B22" s="13">
        <v>40</v>
      </c>
      <c r="C22" s="13" t="s">
        <v>520</v>
      </c>
      <c r="D22" s="55">
        <f t="shared" ref="D22:D27" si="2">B22</f>
        <v>40</v>
      </c>
      <c r="E22" s="13" t="s">
        <v>155</v>
      </c>
      <c r="F22" s="13">
        <v>3.1</v>
      </c>
      <c r="G22" s="13"/>
    </row>
    <row r="23" spans="1:7" ht="27">
      <c r="A23" s="40">
        <f t="shared" si="0"/>
        <v>555</v>
      </c>
      <c r="B23" s="40">
        <v>38</v>
      </c>
      <c r="C23" s="40" t="s">
        <v>268</v>
      </c>
      <c r="D23" s="40">
        <f t="shared" si="2"/>
        <v>38</v>
      </c>
      <c r="E23" s="13" t="s">
        <v>262</v>
      </c>
      <c r="F23" s="13"/>
      <c r="G23" s="13"/>
    </row>
    <row r="24" spans="1:7">
      <c r="A24" s="13">
        <f t="shared" si="0"/>
        <v>580</v>
      </c>
      <c r="B24" s="13">
        <v>25</v>
      </c>
      <c r="C24" s="13" t="s">
        <v>521</v>
      </c>
      <c r="D24" s="13">
        <f t="shared" si="2"/>
        <v>25</v>
      </c>
      <c r="E24" s="13" t="s">
        <v>244</v>
      </c>
      <c r="F24" s="13">
        <v>3</v>
      </c>
      <c r="G24" s="13"/>
    </row>
    <row r="25" spans="1:7">
      <c r="A25" s="40">
        <f t="shared" si="0"/>
        <v>590</v>
      </c>
      <c r="B25" s="40">
        <v>10</v>
      </c>
      <c r="C25" s="40" t="s">
        <v>278</v>
      </c>
      <c r="D25" s="40">
        <f t="shared" si="2"/>
        <v>10</v>
      </c>
      <c r="E25" s="13" t="s">
        <v>393</v>
      </c>
      <c r="F25" s="13"/>
      <c r="G25" s="13"/>
    </row>
    <row r="26" spans="1:7">
      <c r="A26" s="13">
        <f t="shared" si="0"/>
        <v>604</v>
      </c>
      <c r="B26" s="13">
        <v>14</v>
      </c>
      <c r="C26" s="13" t="s">
        <v>522</v>
      </c>
      <c r="D26" s="13">
        <f t="shared" si="2"/>
        <v>14</v>
      </c>
      <c r="E26" s="13" t="s">
        <v>244</v>
      </c>
      <c r="F26" s="13">
        <v>2.4</v>
      </c>
      <c r="G26" s="13"/>
    </row>
    <row r="27" spans="1:7">
      <c r="A27" s="40">
        <f t="shared" si="0"/>
        <v>764</v>
      </c>
      <c r="B27" s="40">
        <v>160</v>
      </c>
      <c r="C27" s="40" t="s">
        <v>278</v>
      </c>
      <c r="D27" s="40">
        <f t="shared" si="2"/>
        <v>160</v>
      </c>
      <c r="E27" s="13" t="s">
        <v>349</v>
      </c>
      <c r="F27" s="13"/>
      <c r="G27" s="13"/>
    </row>
    <row r="28" spans="1:7">
      <c r="A28" s="13"/>
      <c r="B28" s="13"/>
      <c r="C28" s="13" t="s">
        <v>621</v>
      </c>
      <c r="D28" s="13"/>
      <c r="E28" s="13" t="s">
        <v>288</v>
      </c>
      <c r="F28" s="13"/>
      <c r="G28" s="13"/>
    </row>
  </sheetData>
  <phoneticPr fontId="2"/>
  <pageMargins left="0.70000000000000007" right="0.70000000000000007" top="0.75000000000000011" bottom="0.75000000000000011" header="0.51" footer="0.51"/>
  <pageSetup paperSize="9" scale="65" orientation="portrait" horizontalDpi="4294967292" verticalDpi="4294967292"/>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workbookViewId="0">
      <selection activeCell="E33" sqref="E33"/>
    </sheetView>
  </sheetViews>
  <sheetFormatPr defaultColWidth="10.625" defaultRowHeight="13.5"/>
  <cols>
    <col min="1" max="1" width="7" customWidth="1"/>
    <col min="2" max="2" width="6.875" customWidth="1"/>
    <col min="3" max="3" width="16.125" customWidth="1"/>
    <col min="4" max="4" width="9.875" customWidth="1"/>
    <col min="5" max="5" width="47.5" customWidth="1"/>
    <col min="6" max="6" width="8.625" customWidth="1"/>
    <col min="7" max="7" width="9" customWidth="1"/>
    <col min="8" max="8" width="19.625" customWidth="1"/>
  </cols>
  <sheetData>
    <row r="1" spans="1:8" s="1" customFormat="1">
      <c r="C1" s="16" t="s">
        <v>507</v>
      </c>
      <c r="D1" s="16" t="s">
        <v>526</v>
      </c>
      <c r="E1" s="16" t="s">
        <v>527</v>
      </c>
      <c r="F1" s="2"/>
    </row>
    <row r="2" spans="1:8" s="1" customFormat="1">
      <c r="C2" s="17" t="s">
        <v>568</v>
      </c>
      <c r="D2" s="17" t="s">
        <v>508</v>
      </c>
      <c r="E2" s="17">
        <v>35.25996</v>
      </c>
      <c r="F2" s="2"/>
    </row>
    <row r="3" spans="1:8" s="1" customFormat="1">
      <c r="C3" s="18" t="s">
        <v>563</v>
      </c>
      <c r="D3" s="18" t="s">
        <v>532</v>
      </c>
      <c r="E3" s="18">
        <v>138.90029000000001</v>
      </c>
      <c r="F3" s="2"/>
    </row>
    <row r="4" spans="1:8" s="1" customFormat="1" ht="27">
      <c r="E4" s="1" t="s">
        <v>574</v>
      </c>
      <c r="F4" s="2" t="s">
        <v>677</v>
      </c>
    </row>
    <row r="5" spans="1:8" s="1" customFormat="1" ht="27">
      <c r="A5" s="37" t="s">
        <v>564</v>
      </c>
      <c r="B5" s="37" t="s">
        <v>565</v>
      </c>
      <c r="C5" s="37" t="s">
        <v>206</v>
      </c>
      <c r="D5" s="37" t="s">
        <v>567</v>
      </c>
      <c r="E5" s="37" t="s">
        <v>158</v>
      </c>
      <c r="F5" s="38" t="s">
        <v>566</v>
      </c>
      <c r="G5" s="37" t="s">
        <v>209</v>
      </c>
      <c r="H5" s="37" t="s">
        <v>525</v>
      </c>
    </row>
    <row r="6" spans="1:8" s="1" customFormat="1">
      <c r="A6" s="78">
        <f>B6</f>
        <v>30</v>
      </c>
      <c r="B6" s="78">
        <v>30</v>
      </c>
      <c r="C6" s="78" t="s">
        <v>349</v>
      </c>
      <c r="D6" s="78">
        <f>B6</f>
        <v>30</v>
      </c>
      <c r="E6" s="13"/>
      <c r="F6" s="13"/>
      <c r="G6" s="13"/>
      <c r="H6" s="35"/>
    </row>
    <row r="7" spans="1:8" s="1" customFormat="1" ht="28.5">
      <c r="A7" s="13">
        <f>A6+B7</f>
        <v>49</v>
      </c>
      <c r="B7" s="13">
        <v>19</v>
      </c>
      <c r="C7" s="13" t="s">
        <v>289</v>
      </c>
      <c r="D7" s="13">
        <f>B7</f>
        <v>19</v>
      </c>
      <c r="E7" s="13" t="s">
        <v>56</v>
      </c>
      <c r="F7" s="13"/>
      <c r="G7" s="13"/>
      <c r="H7" s="67" t="s">
        <v>571</v>
      </c>
    </row>
    <row r="8" spans="1:8" s="1" customFormat="1">
      <c r="A8" s="78">
        <f t="shared" ref="A8:A13" si="0">A7+B8</f>
        <v>55</v>
      </c>
      <c r="B8" s="78">
        <v>6</v>
      </c>
      <c r="C8" s="78" t="s">
        <v>349</v>
      </c>
      <c r="D8" s="78">
        <f t="shared" ref="D8:D13" si="1">B8</f>
        <v>6</v>
      </c>
      <c r="E8" s="13" t="s">
        <v>393</v>
      </c>
      <c r="F8" s="13"/>
      <c r="G8" s="13"/>
      <c r="H8" s="35"/>
    </row>
    <row r="9" spans="1:8" s="1" customFormat="1" ht="27">
      <c r="A9" s="13">
        <f t="shared" si="0"/>
        <v>89</v>
      </c>
      <c r="B9" s="13">
        <v>34</v>
      </c>
      <c r="C9" s="13" t="s">
        <v>519</v>
      </c>
      <c r="D9" s="13">
        <f>B9+B10</f>
        <v>38</v>
      </c>
      <c r="E9" s="13" t="s">
        <v>118</v>
      </c>
      <c r="F9" s="13">
        <v>2</v>
      </c>
      <c r="G9" s="13"/>
      <c r="H9" s="35"/>
    </row>
    <row r="10" spans="1:8" s="1" customFormat="1">
      <c r="A10" s="13">
        <f t="shared" si="0"/>
        <v>93</v>
      </c>
      <c r="B10" s="13">
        <v>4</v>
      </c>
      <c r="C10" s="13" t="s">
        <v>519</v>
      </c>
      <c r="D10" s="13"/>
      <c r="E10" s="13" t="s">
        <v>121</v>
      </c>
      <c r="F10" s="13"/>
      <c r="G10" s="13"/>
      <c r="H10" s="35"/>
    </row>
    <row r="11" spans="1:8" s="1" customFormat="1">
      <c r="A11" s="78">
        <f t="shared" si="0"/>
        <v>105</v>
      </c>
      <c r="B11" s="78">
        <v>12</v>
      </c>
      <c r="C11" s="78" t="s">
        <v>268</v>
      </c>
      <c r="D11" s="78">
        <f t="shared" si="1"/>
        <v>12</v>
      </c>
      <c r="E11" s="13" t="s">
        <v>122</v>
      </c>
      <c r="F11" s="13"/>
      <c r="G11" s="13"/>
      <c r="H11" s="35"/>
    </row>
    <row r="12" spans="1:8" s="1" customFormat="1" ht="30">
      <c r="A12" s="13">
        <f t="shared" si="0"/>
        <v>113</v>
      </c>
      <c r="B12" s="13">
        <v>8</v>
      </c>
      <c r="C12" s="13" t="s">
        <v>520</v>
      </c>
      <c r="D12" s="13">
        <f t="shared" si="1"/>
        <v>8</v>
      </c>
      <c r="E12" s="13" t="s">
        <v>171</v>
      </c>
      <c r="F12" s="13"/>
      <c r="G12" s="13"/>
      <c r="H12" s="68" t="s">
        <v>570</v>
      </c>
    </row>
    <row r="13" spans="1:8" s="1" customFormat="1">
      <c r="A13" s="78">
        <f t="shared" si="0"/>
        <v>223</v>
      </c>
      <c r="B13" s="78">
        <v>110</v>
      </c>
      <c r="C13" s="78" t="s">
        <v>268</v>
      </c>
      <c r="D13" s="78">
        <f t="shared" si="1"/>
        <v>110</v>
      </c>
      <c r="E13" s="13" t="s">
        <v>122</v>
      </c>
      <c r="F13" s="13"/>
      <c r="G13" s="13"/>
      <c r="H13" s="13"/>
    </row>
    <row r="14" spans="1:8" s="1" customFormat="1">
      <c r="A14" s="45"/>
      <c r="B14" s="45"/>
      <c r="C14" s="45" t="s">
        <v>569</v>
      </c>
      <c r="D14" s="45"/>
      <c r="E14" s="13" t="s">
        <v>684</v>
      </c>
      <c r="F14" s="13"/>
      <c r="G14" s="13" t="s">
        <v>685</v>
      </c>
      <c r="H14" s="13"/>
    </row>
  </sheetData>
  <phoneticPr fontId="3"/>
  <pageMargins left="0.70000000000000007" right="0.70000000000000007" top="0.75000000000000011" bottom="0.75000000000000011" header="0.51" footer="0.51"/>
  <pageSetup paperSize="9" scale="65" orientation="portrait" horizontalDpi="4294967292" verticalDpi="4294967292"/>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workbookViewId="0">
      <selection activeCell="E34" sqref="E34"/>
    </sheetView>
  </sheetViews>
  <sheetFormatPr defaultColWidth="9" defaultRowHeight="15"/>
  <cols>
    <col min="1" max="1" width="8" style="1" customWidth="1"/>
    <col min="2" max="2" width="7.875" style="1" customWidth="1"/>
    <col min="3" max="3" width="18" style="1" customWidth="1"/>
    <col min="4" max="4" width="9" style="1" customWidth="1"/>
    <col min="5" max="5" width="39.625" style="1" customWidth="1"/>
    <col min="6" max="6" width="9" style="1" customWidth="1"/>
    <col min="7" max="7" width="12.625" style="1" customWidth="1"/>
    <col min="8" max="8" width="19.375" style="21" customWidth="1"/>
    <col min="9" max="16384" width="9" style="1"/>
  </cols>
  <sheetData>
    <row r="1" spans="1:8">
      <c r="C1" s="16" t="s">
        <v>507</v>
      </c>
      <c r="D1" s="16" t="s">
        <v>526</v>
      </c>
      <c r="E1" s="16" t="s">
        <v>527</v>
      </c>
      <c r="F1" s="4"/>
    </row>
    <row r="2" spans="1:8">
      <c r="C2" s="17" t="s">
        <v>577</v>
      </c>
      <c r="D2" s="17" t="s">
        <v>508</v>
      </c>
      <c r="E2" s="17">
        <v>35.337989999999998</v>
      </c>
      <c r="F2" s="4"/>
    </row>
    <row r="3" spans="1:8">
      <c r="C3" s="18" t="s">
        <v>575</v>
      </c>
      <c r="D3" s="18" t="s">
        <v>576</v>
      </c>
      <c r="E3" s="18">
        <v>138.91711000000001</v>
      </c>
      <c r="F3" s="4"/>
    </row>
    <row r="4" spans="1:8" ht="27">
      <c r="E4" s="1" t="s">
        <v>578</v>
      </c>
      <c r="F4" s="2" t="s">
        <v>677</v>
      </c>
    </row>
    <row r="5" spans="1:8" ht="27">
      <c r="A5" s="37" t="s">
        <v>564</v>
      </c>
      <c r="B5" s="37" t="s">
        <v>565</v>
      </c>
      <c r="C5" s="37" t="s">
        <v>206</v>
      </c>
      <c r="D5" s="37" t="s">
        <v>567</v>
      </c>
      <c r="E5" s="37" t="s">
        <v>158</v>
      </c>
      <c r="F5" s="47" t="s">
        <v>566</v>
      </c>
      <c r="G5" s="37" t="s">
        <v>209</v>
      </c>
      <c r="H5" s="37" t="s">
        <v>525</v>
      </c>
    </row>
    <row r="6" spans="1:8">
      <c r="A6" s="13">
        <f>B6</f>
        <v>12</v>
      </c>
      <c r="B6" s="13">
        <v>12</v>
      </c>
      <c r="C6" s="13" t="s">
        <v>531</v>
      </c>
      <c r="D6" s="13">
        <f>B6</f>
        <v>12</v>
      </c>
      <c r="E6" s="13" t="s">
        <v>256</v>
      </c>
      <c r="F6" s="13">
        <v>4</v>
      </c>
      <c r="G6" s="13"/>
      <c r="H6" s="68"/>
    </row>
    <row r="7" spans="1:8">
      <c r="A7" s="40">
        <f>A6+B7</f>
        <v>85</v>
      </c>
      <c r="B7" s="40">
        <v>73</v>
      </c>
      <c r="C7" s="40" t="s">
        <v>120</v>
      </c>
      <c r="D7" s="13">
        <f t="shared" ref="D7:D22" si="0">B7</f>
        <v>73</v>
      </c>
      <c r="E7" s="13" t="s">
        <v>213</v>
      </c>
      <c r="F7" s="13"/>
      <c r="G7" s="13"/>
      <c r="H7" s="68"/>
    </row>
    <row r="8" spans="1:8" ht="30">
      <c r="A8" s="34">
        <f t="shared" ref="A8:A22" si="1">A7+B8</f>
        <v>92</v>
      </c>
      <c r="B8" s="13">
        <v>7</v>
      </c>
      <c r="C8" s="35" t="s">
        <v>514</v>
      </c>
      <c r="D8" s="13">
        <f t="shared" si="0"/>
        <v>7</v>
      </c>
      <c r="E8" s="13" t="s">
        <v>306</v>
      </c>
      <c r="F8" s="13">
        <v>2.2000000000000002</v>
      </c>
      <c r="G8" s="13" t="s">
        <v>484</v>
      </c>
      <c r="H8" s="69" t="s">
        <v>579</v>
      </c>
    </row>
    <row r="9" spans="1:8">
      <c r="A9" s="40">
        <f t="shared" si="1"/>
        <v>94.5</v>
      </c>
      <c r="B9" s="40">
        <v>2.5</v>
      </c>
      <c r="C9" s="40" t="s">
        <v>120</v>
      </c>
      <c r="D9" s="13">
        <f t="shared" si="0"/>
        <v>2.5</v>
      </c>
      <c r="E9" s="13" t="s">
        <v>214</v>
      </c>
      <c r="F9" s="13"/>
      <c r="G9" s="13"/>
      <c r="H9" s="68"/>
    </row>
    <row r="10" spans="1:8" ht="30">
      <c r="A10" s="34">
        <f t="shared" si="1"/>
        <v>108.5</v>
      </c>
      <c r="B10" s="13">
        <v>14</v>
      </c>
      <c r="C10" s="13" t="s">
        <v>515</v>
      </c>
      <c r="D10" s="53">
        <f t="shared" si="0"/>
        <v>14</v>
      </c>
      <c r="E10" s="13" t="s">
        <v>225</v>
      </c>
      <c r="F10" s="13">
        <v>0.8</v>
      </c>
      <c r="G10" s="13" t="s">
        <v>273</v>
      </c>
      <c r="H10" s="68" t="s">
        <v>580</v>
      </c>
    </row>
    <row r="11" spans="1:8">
      <c r="A11" s="40">
        <f t="shared" si="1"/>
        <v>123.5</v>
      </c>
      <c r="B11" s="40">
        <v>15</v>
      </c>
      <c r="C11" s="56" t="s">
        <v>120</v>
      </c>
      <c r="D11" s="53">
        <f>B11+B12</f>
        <v>35</v>
      </c>
      <c r="E11" s="50" t="s">
        <v>232</v>
      </c>
      <c r="F11" s="13"/>
      <c r="G11" s="13"/>
      <c r="H11" s="68"/>
    </row>
    <row r="12" spans="1:8">
      <c r="A12" s="40">
        <f t="shared" si="1"/>
        <v>143.5</v>
      </c>
      <c r="B12" s="40">
        <v>20</v>
      </c>
      <c r="C12" s="56" t="s">
        <v>120</v>
      </c>
      <c r="D12" s="55"/>
      <c r="E12" s="50" t="s">
        <v>186</v>
      </c>
      <c r="F12" s="13"/>
      <c r="G12" s="13"/>
      <c r="H12" s="68"/>
    </row>
    <row r="13" spans="1:8" ht="27">
      <c r="A13" s="34">
        <f t="shared" si="1"/>
        <v>158.5</v>
      </c>
      <c r="B13" s="34">
        <v>15</v>
      </c>
      <c r="C13" s="13" t="s">
        <v>516</v>
      </c>
      <c r="D13" s="55">
        <f t="shared" si="0"/>
        <v>15</v>
      </c>
      <c r="E13" s="13" t="s">
        <v>153</v>
      </c>
      <c r="F13" s="13">
        <v>2.7</v>
      </c>
      <c r="G13" s="13" t="s">
        <v>227</v>
      </c>
      <c r="H13" s="68"/>
    </row>
    <row r="14" spans="1:8">
      <c r="A14" s="40">
        <f t="shared" si="1"/>
        <v>162</v>
      </c>
      <c r="B14" s="40">
        <v>3.5</v>
      </c>
      <c r="C14" s="40" t="s">
        <v>120</v>
      </c>
      <c r="D14" s="13">
        <f t="shared" si="0"/>
        <v>3.5</v>
      </c>
      <c r="E14" s="13" t="s">
        <v>228</v>
      </c>
      <c r="F14" s="13"/>
      <c r="G14" s="13"/>
      <c r="H14" s="68"/>
    </row>
    <row r="15" spans="1:8" ht="40.5">
      <c r="A15" s="34">
        <f t="shared" si="1"/>
        <v>197</v>
      </c>
      <c r="B15" s="34">
        <v>35</v>
      </c>
      <c r="C15" s="13" t="s">
        <v>518</v>
      </c>
      <c r="D15" s="13">
        <f t="shared" si="0"/>
        <v>35</v>
      </c>
      <c r="E15" s="13" t="s">
        <v>174</v>
      </c>
      <c r="F15" s="13">
        <v>4.3</v>
      </c>
      <c r="G15" s="13" t="s">
        <v>175</v>
      </c>
      <c r="H15" s="68"/>
    </row>
    <row r="16" spans="1:8" ht="27">
      <c r="A16" s="40">
        <f t="shared" si="1"/>
        <v>203</v>
      </c>
      <c r="B16" s="40">
        <v>6</v>
      </c>
      <c r="C16" s="40" t="s">
        <v>120</v>
      </c>
      <c r="D16" s="13">
        <f t="shared" si="0"/>
        <v>6</v>
      </c>
      <c r="E16" s="13" t="s">
        <v>233</v>
      </c>
      <c r="F16" s="13"/>
      <c r="G16" s="13"/>
      <c r="H16" s="68"/>
    </row>
    <row r="17" spans="1:8" ht="27">
      <c r="A17" s="34">
        <f t="shared" si="1"/>
        <v>210</v>
      </c>
      <c r="B17" s="34">
        <v>7</v>
      </c>
      <c r="C17" s="13" t="s">
        <v>340</v>
      </c>
      <c r="D17" s="13">
        <f t="shared" si="0"/>
        <v>7</v>
      </c>
      <c r="E17" s="13" t="s">
        <v>179</v>
      </c>
      <c r="F17" s="13">
        <v>3</v>
      </c>
      <c r="G17" s="13" t="s">
        <v>95</v>
      </c>
      <c r="H17" s="68"/>
    </row>
    <row r="18" spans="1:8" ht="27">
      <c r="A18" s="40">
        <f t="shared" si="1"/>
        <v>215</v>
      </c>
      <c r="B18" s="40">
        <v>5</v>
      </c>
      <c r="C18" s="40" t="s">
        <v>120</v>
      </c>
      <c r="D18" s="13">
        <f t="shared" si="0"/>
        <v>5</v>
      </c>
      <c r="E18" s="13" t="s">
        <v>97</v>
      </c>
      <c r="F18" s="13"/>
      <c r="G18" s="13"/>
      <c r="H18" s="68"/>
    </row>
    <row r="19" spans="1:8">
      <c r="A19" s="34">
        <f t="shared" si="1"/>
        <v>221</v>
      </c>
      <c r="B19" s="34">
        <v>6</v>
      </c>
      <c r="C19" s="35" t="s">
        <v>581</v>
      </c>
      <c r="D19" s="13">
        <f t="shared" si="0"/>
        <v>6</v>
      </c>
      <c r="E19" s="13" t="s">
        <v>250</v>
      </c>
      <c r="F19" s="13">
        <v>3.8</v>
      </c>
      <c r="G19" s="13" t="s">
        <v>251</v>
      </c>
      <c r="H19" s="68"/>
    </row>
    <row r="20" spans="1:8">
      <c r="A20" s="40">
        <f t="shared" si="1"/>
        <v>227</v>
      </c>
      <c r="B20" s="40">
        <v>6</v>
      </c>
      <c r="C20" s="40" t="s">
        <v>120</v>
      </c>
      <c r="D20" s="13">
        <f t="shared" si="0"/>
        <v>6</v>
      </c>
      <c r="E20" s="13" t="s">
        <v>298</v>
      </c>
      <c r="F20" s="13"/>
      <c r="G20" s="13"/>
      <c r="H20" s="68"/>
    </row>
    <row r="21" spans="1:8">
      <c r="A21" s="34">
        <f t="shared" si="1"/>
        <v>239</v>
      </c>
      <c r="B21" s="34">
        <v>12</v>
      </c>
      <c r="C21" s="13" t="s">
        <v>582</v>
      </c>
      <c r="D21" s="13">
        <f t="shared" si="0"/>
        <v>12</v>
      </c>
      <c r="E21" s="13" t="s">
        <v>299</v>
      </c>
      <c r="F21" s="13">
        <v>3.5</v>
      </c>
      <c r="G21" s="13" t="s">
        <v>300</v>
      </c>
      <c r="H21" s="68"/>
    </row>
    <row r="22" spans="1:8">
      <c r="A22" s="40">
        <f t="shared" si="1"/>
        <v>242</v>
      </c>
      <c r="B22" s="40">
        <v>3</v>
      </c>
      <c r="C22" s="40" t="s">
        <v>120</v>
      </c>
      <c r="D22" s="13">
        <f t="shared" si="0"/>
        <v>3</v>
      </c>
      <c r="E22" s="13" t="s">
        <v>298</v>
      </c>
      <c r="F22" s="13"/>
      <c r="G22" s="13"/>
      <c r="H22" s="68"/>
    </row>
    <row r="23" spans="1:8">
      <c r="A23" s="37"/>
      <c r="B23" s="37"/>
      <c r="C23" s="37" t="s">
        <v>257</v>
      </c>
      <c r="D23" s="13"/>
      <c r="E23" s="13" t="s">
        <v>151</v>
      </c>
      <c r="F23" s="13"/>
      <c r="G23" s="13"/>
      <c r="H23" s="68"/>
    </row>
  </sheetData>
  <phoneticPr fontId="3"/>
  <pageMargins left="0.70000000000000007" right="0.70000000000000007" top="0.75000000000000011" bottom="0.75000000000000011" header="0.51" footer="0.51"/>
  <pageSetup paperSize="9" scale="65" orientation="portrait" horizontalDpi="4294967292" verticalDpi="4294967292"/>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
  <sheetViews>
    <sheetView workbookViewId="0">
      <selection activeCell="C27" sqref="C27"/>
    </sheetView>
  </sheetViews>
  <sheetFormatPr defaultColWidth="10.625" defaultRowHeight="13.5"/>
  <cols>
    <col min="1" max="1" width="7" customWidth="1"/>
    <col min="2" max="2" width="7.375" customWidth="1"/>
    <col min="3" max="3" width="20" customWidth="1"/>
    <col min="4" max="4" width="9.375" customWidth="1"/>
    <col min="5" max="5" width="43" customWidth="1"/>
    <col min="6" max="6" width="9" customWidth="1"/>
    <col min="7" max="7" width="10.625" customWidth="1"/>
    <col min="8" max="8" width="19.875" customWidth="1"/>
  </cols>
  <sheetData>
    <row r="1" spans="1:8" s="1" customFormat="1">
      <c r="C1" s="16" t="s">
        <v>507</v>
      </c>
      <c r="D1" s="16" t="s">
        <v>526</v>
      </c>
      <c r="E1" s="16" t="s">
        <v>527</v>
      </c>
      <c r="F1" s="4"/>
    </row>
    <row r="2" spans="1:8" s="1" customFormat="1">
      <c r="C2" s="17" t="s">
        <v>586</v>
      </c>
      <c r="D2" s="17" t="s">
        <v>508</v>
      </c>
      <c r="E2" s="19">
        <v>35.366019999999999</v>
      </c>
      <c r="F2" s="4"/>
    </row>
    <row r="3" spans="1:8" s="1" customFormat="1">
      <c r="C3" s="18" t="s">
        <v>583</v>
      </c>
      <c r="D3" s="18" t="s">
        <v>584</v>
      </c>
      <c r="E3" s="20">
        <v>138.77576999999999</v>
      </c>
      <c r="F3" s="4"/>
    </row>
    <row r="4" spans="1:8" s="1" customFormat="1" ht="27">
      <c r="E4" s="1" t="s">
        <v>585</v>
      </c>
      <c r="F4" s="2" t="s">
        <v>677</v>
      </c>
    </row>
    <row r="5" spans="1:8" s="1" customFormat="1" ht="27">
      <c r="A5" s="37" t="s">
        <v>564</v>
      </c>
      <c r="B5" s="37" t="s">
        <v>565</v>
      </c>
      <c r="C5" s="37" t="s">
        <v>206</v>
      </c>
      <c r="D5" s="51" t="s">
        <v>567</v>
      </c>
      <c r="E5" s="37" t="s">
        <v>158</v>
      </c>
      <c r="F5" s="47" t="s">
        <v>566</v>
      </c>
      <c r="G5" s="37" t="s">
        <v>587</v>
      </c>
      <c r="H5" s="37" t="s">
        <v>525</v>
      </c>
    </row>
    <row r="6" spans="1:8" s="1" customFormat="1" ht="27">
      <c r="A6" s="13">
        <f>B6</f>
        <v>26</v>
      </c>
      <c r="B6" s="13">
        <v>26</v>
      </c>
      <c r="C6" s="49" t="s">
        <v>531</v>
      </c>
      <c r="D6" s="53">
        <f>B6+B7+B8+B9</f>
        <v>60</v>
      </c>
      <c r="E6" s="50" t="s">
        <v>160</v>
      </c>
      <c r="F6" s="13"/>
      <c r="G6" s="13"/>
      <c r="H6" s="13"/>
    </row>
    <row r="7" spans="1:8" s="5" customFormat="1">
      <c r="A7" s="70">
        <f>B7+A6</f>
        <v>31</v>
      </c>
      <c r="B7" s="70">
        <v>5</v>
      </c>
      <c r="C7" s="49" t="s">
        <v>531</v>
      </c>
      <c r="D7" s="73"/>
      <c r="E7" s="50" t="s">
        <v>204</v>
      </c>
      <c r="F7" s="70"/>
      <c r="G7" s="70"/>
      <c r="H7" s="70"/>
    </row>
    <row r="8" spans="1:8" s="5" customFormat="1" ht="27">
      <c r="A8" s="70">
        <f t="shared" ref="A8:A18" si="0">B8+A7</f>
        <v>51</v>
      </c>
      <c r="B8" s="70">
        <v>20</v>
      </c>
      <c r="C8" s="49" t="s">
        <v>531</v>
      </c>
      <c r="D8" s="73"/>
      <c r="E8" s="50" t="s">
        <v>160</v>
      </c>
      <c r="F8" s="70"/>
      <c r="G8" s="70"/>
      <c r="H8" s="70"/>
    </row>
    <row r="9" spans="1:8" s="5" customFormat="1">
      <c r="A9" s="70">
        <f t="shared" si="0"/>
        <v>60</v>
      </c>
      <c r="B9" s="70">
        <v>9</v>
      </c>
      <c r="C9" s="49" t="s">
        <v>531</v>
      </c>
      <c r="D9" s="74"/>
      <c r="E9" s="72" t="s">
        <v>55</v>
      </c>
      <c r="F9" s="70"/>
      <c r="G9" s="70"/>
      <c r="H9" s="70"/>
    </row>
    <row r="10" spans="1:8" s="5" customFormat="1" ht="27" customHeight="1">
      <c r="A10" s="77">
        <f t="shared" si="0"/>
        <v>75</v>
      </c>
      <c r="B10" s="77">
        <v>15</v>
      </c>
      <c r="C10" s="78" t="s">
        <v>187</v>
      </c>
      <c r="D10" s="79">
        <f t="shared" ref="D10:D18" si="1">B10</f>
        <v>15</v>
      </c>
      <c r="E10" s="13" t="s">
        <v>205</v>
      </c>
      <c r="F10" s="70"/>
      <c r="G10" s="70"/>
      <c r="H10" s="70"/>
    </row>
    <row r="11" spans="1:8" s="5" customFormat="1" ht="40.5">
      <c r="A11" s="70">
        <f t="shared" si="0"/>
        <v>88</v>
      </c>
      <c r="B11" s="70">
        <v>13</v>
      </c>
      <c r="C11" s="35" t="s">
        <v>588</v>
      </c>
      <c r="D11" s="70">
        <f t="shared" si="1"/>
        <v>13</v>
      </c>
      <c r="E11" s="13" t="s">
        <v>156</v>
      </c>
      <c r="F11" s="70">
        <v>4.5999999999999996</v>
      </c>
      <c r="G11" s="70" t="s">
        <v>195</v>
      </c>
      <c r="H11" s="70"/>
    </row>
    <row r="12" spans="1:8" s="5" customFormat="1" ht="27">
      <c r="A12" s="77">
        <f t="shared" si="0"/>
        <v>92</v>
      </c>
      <c r="B12" s="77">
        <v>4</v>
      </c>
      <c r="C12" s="78" t="s">
        <v>187</v>
      </c>
      <c r="D12" s="77">
        <f t="shared" si="1"/>
        <v>4</v>
      </c>
      <c r="E12" s="13" t="s">
        <v>194</v>
      </c>
      <c r="F12" s="70"/>
      <c r="G12" s="70"/>
      <c r="H12" s="70"/>
    </row>
    <row r="13" spans="1:8" s="5" customFormat="1" ht="54">
      <c r="A13" s="70">
        <f t="shared" si="0"/>
        <v>148</v>
      </c>
      <c r="B13" s="70">
        <v>56</v>
      </c>
      <c r="C13" s="35" t="s">
        <v>589</v>
      </c>
      <c r="D13" s="70">
        <f t="shared" si="1"/>
        <v>56</v>
      </c>
      <c r="E13" s="13" t="s">
        <v>88</v>
      </c>
      <c r="F13" s="70">
        <v>3.5</v>
      </c>
      <c r="G13" s="70" t="s">
        <v>196</v>
      </c>
      <c r="H13" s="70"/>
    </row>
    <row r="14" spans="1:8" s="5" customFormat="1">
      <c r="A14" s="77">
        <f t="shared" si="0"/>
        <v>156</v>
      </c>
      <c r="B14" s="77">
        <v>8</v>
      </c>
      <c r="C14" s="78" t="s">
        <v>187</v>
      </c>
      <c r="D14" s="77">
        <f t="shared" si="1"/>
        <v>8</v>
      </c>
      <c r="E14" s="13" t="s">
        <v>34</v>
      </c>
      <c r="F14" s="70"/>
      <c r="G14" s="70"/>
      <c r="H14" s="70"/>
    </row>
    <row r="15" spans="1:8" s="5" customFormat="1" ht="27">
      <c r="A15" s="70">
        <f t="shared" si="0"/>
        <v>169</v>
      </c>
      <c r="B15" s="70">
        <v>13</v>
      </c>
      <c r="C15" s="35" t="s">
        <v>590</v>
      </c>
      <c r="D15" s="70">
        <f t="shared" si="1"/>
        <v>13</v>
      </c>
      <c r="E15" s="13" t="s">
        <v>90</v>
      </c>
      <c r="F15" s="70">
        <v>2.6</v>
      </c>
      <c r="G15" s="70" t="s">
        <v>138</v>
      </c>
      <c r="H15" s="70"/>
    </row>
    <row r="16" spans="1:8" s="5" customFormat="1" ht="30">
      <c r="A16" s="77">
        <f t="shared" si="0"/>
        <v>183</v>
      </c>
      <c r="B16" s="77">
        <v>14</v>
      </c>
      <c r="C16" s="78" t="s">
        <v>187</v>
      </c>
      <c r="D16" s="77">
        <f t="shared" si="1"/>
        <v>14</v>
      </c>
      <c r="E16" s="13" t="s">
        <v>272</v>
      </c>
      <c r="F16" s="70"/>
      <c r="G16" s="70"/>
      <c r="H16" s="67" t="s">
        <v>592</v>
      </c>
    </row>
    <row r="17" spans="1:8" s="5" customFormat="1" ht="40.5">
      <c r="A17" s="70">
        <f t="shared" si="0"/>
        <v>242</v>
      </c>
      <c r="B17" s="70">
        <v>59</v>
      </c>
      <c r="C17" s="13" t="s">
        <v>629</v>
      </c>
      <c r="D17" s="70">
        <f t="shared" si="1"/>
        <v>59</v>
      </c>
      <c r="E17" s="13" t="s">
        <v>189</v>
      </c>
      <c r="F17" s="70">
        <v>3.2</v>
      </c>
      <c r="G17" s="70" t="s">
        <v>94</v>
      </c>
      <c r="H17" s="70"/>
    </row>
    <row r="18" spans="1:8" s="5" customFormat="1">
      <c r="A18" s="75">
        <f t="shared" si="0"/>
        <v>282</v>
      </c>
      <c r="B18" s="75">
        <v>40</v>
      </c>
      <c r="C18" s="76" t="s">
        <v>692</v>
      </c>
      <c r="D18" s="75">
        <f t="shared" si="1"/>
        <v>40</v>
      </c>
      <c r="E18" s="13" t="s">
        <v>47</v>
      </c>
      <c r="F18" s="70">
        <v>2</v>
      </c>
      <c r="G18" s="70"/>
      <c r="H18" s="70"/>
    </row>
    <row r="19" spans="1:8" s="5" customFormat="1">
      <c r="A19" s="71"/>
      <c r="B19" s="71"/>
      <c r="C19" s="71" t="s">
        <v>591</v>
      </c>
      <c r="D19" s="71"/>
      <c r="E19" s="13" t="s">
        <v>686</v>
      </c>
      <c r="F19" s="70"/>
      <c r="G19" s="70"/>
      <c r="H19" s="70"/>
    </row>
  </sheetData>
  <phoneticPr fontId="3"/>
  <pageMargins left="0.70000000000000007" right="0.70000000000000007" top="0.75000000000000011" bottom="0.75000000000000011" header="0.51" footer="0.51"/>
  <pageSetup paperSize="9" scale="65" orientation="portrait" horizontalDpi="4294967292" verticalDpi="4294967292"/>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workbookViewId="0">
      <selection activeCell="E22" sqref="E22"/>
    </sheetView>
  </sheetViews>
  <sheetFormatPr defaultColWidth="12.625" defaultRowHeight="13.5"/>
  <cols>
    <col min="1" max="1" width="7.5" style="6" customWidth="1"/>
    <col min="2" max="2" width="7.125" style="6" customWidth="1"/>
    <col min="3" max="3" width="18" style="6" customWidth="1"/>
    <col min="4" max="4" width="9.625" style="6" customWidth="1"/>
    <col min="5" max="5" width="41" style="6" customWidth="1"/>
    <col min="6" max="6" width="8.5" style="6" customWidth="1"/>
    <col min="7" max="16384" width="12.625" style="6"/>
  </cols>
  <sheetData>
    <row r="1" spans="1:7">
      <c r="C1" s="16" t="s">
        <v>507</v>
      </c>
      <c r="D1" s="16" t="s">
        <v>526</v>
      </c>
      <c r="E1" s="16" t="s">
        <v>527</v>
      </c>
      <c r="F1" s="7"/>
    </row>
    <row r="2" spans="1:7">
      <c r="C2" s="17" t="s">
        <v>594</v>
      </c>
      <c r="D2" s="17" t="s">
        <v>508</v>
      </c>
      <c r="E2" s="19">
        <v>35.282600000000002</v>
      </c>
      <c r="F2" s="7"/>
    </row>
    <row r="3" spans="1:7">
      <c r="C3" s="18" t="s">
        <v>593</v>
      </c>
      <c r="D3" s="18" t="s">
        <v>595</v>
      </c>
      <c r="E3" s="20">
        <v>138.89737</v>
      </c>
      <c r="F3" s="7"/>
    </row>
    <row r="4" spans="1:7" ht="27">
      <c r="C4" s="1"/>
      <c r="D4" s="1"/>
      <c r="E4" s="1" t="s">
        <v>596</v>
      </c>
      <c r="F4" s="2" t="s">
        <v>677</v>
      </c>
    </row>
    <row r="5" spans="1:7" ht="27">
      <c r="A5" s="80" t="s">
        <v>564</v>
      </c>
      <c r="B5" s="80" t="s">
        <v>565</v>
      </c>
      <c r="C5" s="80" t="s">
        <v>206</v>
      </c>
      <c r="D5" s="80" t="s">
        <v>567</v>
      </c>
      <c r="E5" s="80" t="s">
        <v>158</v>
      </c>
      <c r="F5" s="81" t="s">
        <v>566</v>
      </c>
      <c r="G5" s="80" t="s">
        <v>209</v>
      </c>
    </row>
    <row r="6" spans="1:7">
      <c r="A6" s="82">
        <f>B6</f>
        <v>30</v>
      </c>
      <c r="B6" s="82">
        <v>30</v>
      </c>
      <c r="C6" s="83" t="s">
        <v>382</v>
      </c>
      <c r="D6" s="82">
        <f t="shared" ref="D6:D13" si="0">B6</f>
        <v>30</v>
      </c>
      <c r="E6" s="84" t="s">
        <v>261</v>
      </c>
      <c r="F6" s="84"/>
      <c r="G6" s="84"/>
    </row>
    <row r="7" spans="1:7">
      <c r="A7" s="82">
        <f t="shared" ref="A7:A12" si="1">A6+B7</f>
        <v>40</v>
      </c>
      <c r="B7" s="82">
        <v>10</v>
      </c>
      <c r="C7" s="83" t="s">
        <v>382</v>
      </c>
      <c r="D7" s="82">
        <f t="shared" si="0"/>
        <v>10</v>
      </c>
      <c r="E7" s="84" t="s">
        <v>220</v>
      </c>
      <c r="F7" s="84"/>
      <c r="G7" s="84"/>
    </row>
    <row r="8" spans="1:7" ht="27">
      <c r="A8" s="85">
        <f t="shared" si="1"/>
        <v>49</v>
      </c>
      <c r="B8" s="85">
        <v>9</v>
      </c>
      <c r="C8" s="84" t="s">
        <v>289</v>
      </c>
      <c r="D8" s="85">
        <f t="shared" si="0"/>
        <v>9</v>
      </c>
      <c r="E8" s="84" t="s">
        <v>223</v>
      </c>
      <c r="F8" s="84">
        <v>2.1</v>
      </c>
      <c r="G8" s="84" t="s">
        <v>224</v>
      </c>
    </row>
    <row r="9" spans="1:7" ht="27">
      <c r="A9" s="82">
        <f t="shared" si="1"/>
        <v>54</v>
      </c>
      <c r="B9" s="82">
        <v>5</v>
      </c>
      <c r="C9" s="83" t="s">
        <v>222</v>
      </c>
      <c r="D9" s="82">
        <f t="shared" si="0"/>
        <v>5</v>
      </c>
      <c r="E9" s="84" t="s">
        <v>480</v>
      </c>
      <c r="F9" s="84"/>
      <c r="G9" s="84"/>
    </row>
    <row r="10" spans="1:7" ht="27">
      <c r="A10" s="85">
        <f t="shared" si="1"/>
        <v>62</v>
      </c>
      <c r="B10" s="85">
        <v>8</v>
      </c>
      <c r="C10" s="84"/>
      <c r="D10" s="85">
        <f t="shared" si="0"/>
        <v>8</v>
      </c>
      <c r="E10" s="84" t="s">
        <v>444</v>
      </c>
      <c r="F10" s="84">
        <v>1.2</v>
      </c>
      <c r="G10" s="84" t="s">
        <v>445</v>
      </c>
    </row>
    <row r="11" spans="1:7" ht="27">
      <c r="A11" s="86">
        <f t="shared" si="1"/>
        <v>292</v>
      </c>
      <c r="B11" s="86">
        <v>230</v>
      </c>
      <c r="C11" s="37" t="s">
        <v>257</v>
      </c>
      <c r="D11" s="86">
        <f t="shared" si="0"/>
        <v>230</v>
      </c>
      <c r="E11" s="84" t="s">
        <v>404</v>
      </c>
      <c r="F11" s="84">
        <v>75</v>
      </c>
      <c r="G11" s="84"/>
    </row>
    <row r="12" spans="1:7">
      <c r="A12" s="85">
        <f t="shared" si="1"/>
        <v>304</v>
      </c>
      <c r="B12" s="85">
        <v>12</v>
      </c>
      <c r="C12" s="13" t="s">
        <v>519</v>
      </c>
      <c r="D12" s="85">
        <f t="shared" si="0"/>
        <v>12</v>
      </c>
      <c r="E12" s="87" t="s">
        <v>260</v>
      </c>
      <c r="F12" s="84"/>
      <c r="G12" s="84"/>
    </row>
    <row r="13" spans="1:7">
      <c r="A13" s="82"/>
      <c r="B13" s="82"/>
      <c r="C13" s="83" t="s">
        <v>382</v>
      </c>
      <c r="D13" s="82">
        <f t="shared" si="0"/>
        <v>0</v>
      </c>
      <c r="E13" s="84" t="s">
        <v>261</v>
      </c>
      <c r="F13" s="84"/>
      <c r="G13" s="84"/>
    </row>
    <row r="14" spans="1:7">
      <c r="A14" s="8"/>
      <c r="B14" s="8"/>
      <c r="D14" s="8"/>
    </row>
    <row r="15" spans="1:7">
      <c r="A15" s="8"/>
      <c r="B15" s="8"/>
      <c r="D15" s="8"/>
    </row>
    <row r="16" spans="1:7">
      <c r="A16" s="8"/>
      <c r="B16" s="8"/>
      <c r="D16" s="8"/>
    </row>
    <row r="17" spans="1:4">
      <c r="A17" s="8"/>
      <c r="B17" s="8"/>
      <c r="D17" s="8"/>
    </row>
    <row r="18" spans="1:4">
      <c r="A18" s="8"/>
      <c r="B18" s="8"/>
      <c r="D18" s="8"/>
    </row>
    <row r="19" spans="1:4">
      <c r="A19" s="8"/>
      <c r="B19" s="8"/>
      <c r="D19" s="8"/>
    </row>
    <row r="20" spans="1:4">
      <c r="A20" s="8"/>
      <c r="B20" s="8"/>
      <c r="D20" s="8"/>
    </row>
    <row r="21" spans="1:4">
      <c r="A21" s="8"/>
      <c r="B21" s="8"/>
      <c r="D21" s="8"/>
    </row>
    <row r="22" spans="1:4">
      <c r="A22" s="8"/>
      <c r="B22" s="8"/>
      <c r="D22" s="8"/>
    </row>
    <row r="23" spans="1:4">
      <c r="A23" s="8"/>
      <c r="B23" s="8"/>
      <c r="D23" s="8"/>
    </row>
    <row r="24" spans="1:4">
      <c r="A24" s="8"/>
      <c r="B24" s="8"/>
      <c r="D24" s="8"/>
    </row>
    <row r="25" spans="1:4">
      <c r="A25" s="8"/>
      <c r="B25" s="8"/>
      <c r="D25" s="8"/>
    </row>
    <row r="26" spans="1:4">
      <c r="A26" s="8"/>
      <c r="B26" s="8"/>
      <c r="D26" s="8"/>
    </row>
    <row r="27" spans="1:4">
      <c r="A27" s="8"/>
      <c r="B27" s="8"/>
      <c r="D27" s="8"/>
    </row>
    <row r="28" spans="1:4">
      <c r="A28" s="8"/>
      <c r="B28" s="8"/>
    </row>
    <row r="29" spans="1:4">
      <c r="A29" s="8"/>
      <c r="B29" s="8"/>
    </row>
  </sheetData>
  <phoneticPr fontId="3"/>
  <pageMargins left="0.70000000000000007" right="0.70000000000000007" top="0.75000000000000011" bottom="0.75000000000000011" header="0.51" footer="0.51"/>
  <pageSetup paperSize="9" scale="65"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22</vt:i4>
      </vt:variant>
    </vt:vector>
  </HeadingPairs>
  <TitlesOfParts>
    <vt:vector size="22" baseType="lpstr">
      <vt:lpstr>太郎坊</vt:lpstr>
      <vt:lpstr>滝ヶ原</vt:lpstr>
      <vt:lpstr>ぐみ沢</vt:lpstr>
      <vt:lpstr>山中湖東</vt:lpstr>
      <vt:lpstr>湯船原</vt:lpstr>
      <vt:lpstr>駒形</vt:lpstr>
      <vt:lpstr>上小林</vt:lpstr>
      <vt:lpstr>須走口五合目</vt:lpstr>
      <vt:lpstr>板妻南</vt:lpstr>
      <vt:lpstr>神場</vt:lpstr>
      <vt:lpstr>板妻</vt:lpstr>
      <vt:lpstr>田坪</vt:lpstr>
      <vt:lpstr>大野原</vt:lpstr>
      <vt:lpstr>水土野</vt:lpstr>
      <vt:lpstr>須走</vt:lpstr>
      <vt:lpstr>須走口六合目南</vt:lpstr>
      <vt:lpstr>上高塚</vt:lpstr>
      <vt:lpstr>するが台</vt:lpstr>
      <vt:lpstr>雄鹿道</vt:lpstr>
      <vt:lpstr>大日堂</vt:lpstr>
      <vt:lpstr>須走馬返</vt:lpstr>
      <vt:lpstr>柴怒田</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山元　孝広</dc:creator>
  <cp:lastModifiedBy>iii</cp:lastModifiedBy>
  <cp:lastPrinted>2014-04-15T01:45:49Z</cp:lastPrinted>
  <dcterms:created xsi:type="dcterms:W3CDTF">2001-11-30T12:00:05Z</dcterms:created>
  <dcterms:modified xsi:type="dcterms:W3CDTF">2014-04-16T06:03:35Z</dcterms:modified>
</cp:coreProperties>
</file>